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520" windowHeight="11640" tabRatio="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<sst xmlns="http://schemas.openxmlformats.org/spreadsheetml/2006/main" count="20" uniqueCount="20">
  <si>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Plot of Mc vs. volume fraction polymer in swollen state using Flory/Peppas theory</t>
  </si>
  <si>
    <t>CONSTANTS:</t>
  </si>
  <si>
    <t>f2,r</t>
  </si>
  <si>
    <t>vsp,2</t>
  </si>
  <si>
    <t>vm,1</t>
  </si>
  <si>
    <t>M</t>
  </si>
  <si>
    <t>chi</t>
  </si>
  <si>
    <t>f2,s</t>
  </si>
  <si>
    <t>bot_term2</t>
  </si>
  <si>
    <t>top_term2</t>
  </si>
  <si>
    <t>factor</t>
  </si>
  <si>
    <t>term1</t>
  </si>
  <si>
    <t>1/Mc</t>
  </si>
  <si>
    <t>when f2,r = 0.2</t>
  </si>
  <si>
    <t>current</t>
  </si>
  <si>
    <t>when f2,r = 0.1</t>
  </si>
  <si>
    <t>when f2,r = 0.05</t>
  </si>
  <si>
    <t>varying chi at f2,r = 0.2</t>
  </si>
  <si>
    <t>S = 1/f2,s</t>
  </si>
  <si>
    <t>specific vol of methacrylates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</si>
</sst>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Symbol"/>
      <family val="0"/>
    </font>
    <font>
      <sz val="8"/>
      <name val="Verdana"/>
      <family val="0"/>
    </font>
    <font>
      <sz val="9.5"/>
      <name val="Verdana"/>
      <family val="0"/>
    </font>
    <font>
      <b/>
      <sz val="12"/>
      <name val="Verdana"/>
      <family val="0"/>
    </font>
    <font>
      <b/>
      <sz val="8.5"/>
      <name val="Verdana"/>
      <family val="0"/>
    </font>
    <font>
      <sz val="8.5"/>
      <name val="Verdana"/>
      <family val="0"/>
    </font>
    <font>
      <b/>
      <sz val="14.25"/>
      <name val="Verdana"/>
      <family val="2"/>
    </font>
    <font>
      <b/>
      <vertAlign val="subscript"/>
      <sz val="14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21475"/>
          <c:w val="0.86425"/>
          <c:h val="0.7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Sheet1!$H$13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Sheet1!$H$16:$H$76</c:f>
              <c:numCache/>
            </c:numRef>
          </c:xVal>
          <c:yVal>
            <c:numRef>
              <c:f>Sheet1!$A$16:$A$36</c:f>
              <c:numCache/>
            </c:numRef>
          </c:yVal>
          <c:smooth val="0"/>
        </c:ser>
        <c:ser>
          <c:idx val="1"/>
          <c:order val="1"/>
          <c:tx>
            <c:strRef>
              <c:f>Sheet1!$J$13</c:f>
              <c:strCache>
                <c:ptCount val="1"/>
                <c:pt idx="0">
                  <c:v>0.1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Sheet1!$J$15:$J$25</c:f>
              <c:numCache/>
            </c:numRef>
          </c:xVal>
          <c:yVal>
            <c:numRef>
              <c:f>Sheet1!$A$15:$A$25</c:f>
              <c:numCache/>
            </c:numRef>
          </c:yVal>
          <c:smooth val="0"/>
        </c:ser>
        <c:ser>
          <c:idx val="2"/>
          <c:order val="2"/>
          <c:tx>
            <c:strRef>
              <c:f>Sheet1!$K$13</c:f>
              <c:strCache>
                <c:ptCount val="1"/>
                <c:pt idx="0">
                  <c:v>0.05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Sheet1!$K$15:$K$20</c:f>
              <c:numCache/>
            </c:numRef>
          </c:xVal>
          <c:yVal>
            <c:numRef>
              <c:f>Sheet1!$A$15:$A$20</c:f>
              <c:numCache/>
            </c:numRef>
          </c:yVal>
          <c:smooth val="0"/>
        </c:ser>
        <c:axId val="11849533"/>
        <c:axId val="39536934"/>
      </c:scatterChart>
      <c:valAx>
        <c:axId val="11849533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crossBetween val="midCat"/>
        <c:dispUnits/>
      </c:valAx>
      <c:valAx>
        <c:axId val="3953693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volume fraction polymer in swollen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9533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"/>
          <c:y val="0.256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hydrogel swelling vs. solvent quality</a:t>
            </a:r>
          </a:p>
        </c:rich>
      </c:tx>
      <c:layout>
        <c:manualLayout>
          <c:xMode val="factor"/>
          <c:yMode val="factor"/>
          <c:x val="0.025"/>
          <c:y val="0.1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9825"/>
          <c:w val="0.8415"/>
          <c:h val="0.7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Sheet1!$M$13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Sheet1!$M$15:$M$75</c:f>
              <c:numCache/>
            </c:numRef>
          </c:xVal>
          <c:yVal>
            <c:numRef>
              <c:f>Sheet1!$A$15:$A$35</c:f>
              <c:numCache/>
            </c:numRef>
          </c:yVal>
          <c:smooth val="0"/>
        </c:ser>
        <c:ser>
          <c:idx val="1"/>
          <c:order val="1"/>
          <c:tx>
            <c:strRef>
              <c:f>Sheet1!$N$13</c:f>
              <c:strCache>
                <c:ptCount val="1"/>
                <c:pt idx="0">
                  <c:v>0.4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Sheet1!$N$15:$N$35</c:f>
              <c:numCache/>
            </c:numRef>
          </c:xVal>
          <c:yVal>
            <c:numRef>
              <c:f>Sheet1!$A$15:$A$35</c:f>
              <c:numCache/>
            </c:numRef>
          </c:yVal>
          <c:smooth val="0"/>
        </c:ser>
        <c:ser>
          <c:idx val="2"/>
          <c:order val="2"/>
          <c:tx>
            <c:strRef>
              <c:f>Sheet1!$O$13</c:f>
              <c:strCache>
                <c:ptCount val="1"/>
                <c:pt idx="0">
                  <c:v>0.2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Sheet1!$O$15:$O$35</c:f>
              <c:numCache/>
            </c:numRef>
          </c:xVal>
          <c:yVal>
            <c:numRef>
              <c:f>Sheet1!$A$15:$A$35</c:f>
              <c:numCache/>
            </c:numRef>
          </c:yVal>
          <c:smooth val="0"/>
        </c:ser>
        <c:axId val="20288087"/>
        <c:axId val="48375056"/>
      </c:scatterChart>
      <c:valAx>
        <c:axId val="20288087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crossBetween val="midCat"/>
        <c:dispUnits/>
      </c:valAx>
      <c:valAx>
        <c:axId val="48375056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volume fraction polymer in swollen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88087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24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215"/>
          <c:w val="0.910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Sheet1!$H$13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Sheet1!$H$16:$H$76</c:f>
              <c:numCache/>
            </c:numRef>
          </c:xVal>
          <c:yVal>
            <c:numRef>
              <c:f>Sheet1!$B$16:$B$36</c:f>
              <c:numCache/>
            </c:numRef>
          </c:yVal>
          <c:smooth val="0"/>
        </c:ser>
        <c:ser>
          <c:idx val="1"/>
          <c:order val="1"/>
          <c:tx>
            <c:strRef>
              <c:f>Sheet1!$J$13</c:f>
              <c:strCache>
                <c:ptCount val="1"/>
                <c:pt idx="0">
                  <c:v>0.1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Sheet1!$J$15:$J$25</c:f>
              <c:numCache/>
            </c:numRef>
          </c:xVal>
          <c:yVal>
            <c:numRef>
              <c:f>Sheet1!$B$15:$B$25</c:f>
              <c:numCache/>
            </c:numRef>
          </c:yVal>
          <c:smooth val="0"/>
        </c:ser>
        <c:ser>
          <c:idx val="2"/>
          <c:order val="2"/>
          <c:tx>
            <c:strRef>
              <c:f>Sheet1!$K$13</c:f>
              <c:strCache>
                <c:ptCount val="1"/>
                <c:pt idx="0">
                  <c:v>0.05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Sheet1!$K$15:$K$20</c:f>
              <c:numCache/>
            </c:numRef>
          </c:xVal>
          <c:yVal>
            <c:numRef>
              <c:f>Sheet1!$B$15:$B$20</c:f>
              <c:numCache/>
            </c:numRef>
          </c:yVal>
          <c:smooth val="0"/>
        </c:ser>
        <c:axId val="32722321"/>
        <c:axId val="26065434"/>
      </c:scatterChart>
      <c:valAx>
        <c:axId val="32722321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crossBetween val="midCat"/>
        <c:dispUnits/>
      </c:valAx>
      <c:valAx>
        <c:axId val="26065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S = V</a:t>
                </a:r>
                <a:r>
                  <a:rPr lang="en-US" cap="none" sz="1425" b="1" i="0" u="none" baseline="-25000">
                    <a:latin typeface="Verdana"/>
                    <a:ea typeface="Verdana"/>
                    <a:cs typeface="Verdana"/>
                  </a:rPr>
                  <a:t>s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/V</a:t>
                </a:r>
                <a:r>
                  <a:rPr lang="en-US" cap="none" sz="1425" b="1" i="0" u="none" baseline="-25000">
                    <a:latin typeface="Verdana"/>
                    <a:ea typeface="Verdana"/>
                    <a:cs typeface="Verdana"/>
                  </a:rPr>
                  <a:t>dry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22321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2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hydrogel swelling vs. solvent quality</a:t>
            </a:r>
          </a:p>
        </c:rich>
      </c:tx>
      <c:layout>
        <c:manualLayout>
          <c:xMode val="factor"/>
          <c:yMode val="factor"/>
          <c:x val="0.025"/>
          <c:y val="0.1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9775"/>
          <c:w val="0.87775"/>
          <c:h val="0.7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Sheet1!$M$13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Sheet1!$M$15:$M$75</c:f>
              <c:numCache/>
            </c:numRef>
          </c:xVal>
          <c:yVal>
            <c:numRef>
              <c:f>Sheet1!$B$15:$B$35</c:f>
              <c:numCache/>
            </c:numRef>
          </c:yVal>
          <c:smooth val="1"/>
        </c:ser>
        <c:ser>
          <c:idx val="1"/>
          <c:order val="1"/>
          <c:tx>
            <c:strRef>
              <c:f>Sheet1!$N$13</c:f>
              <c:strCache>
                <c:ptCount val="1"/>
                <c:pt idx="0">
                  <c:v>0.4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Sheet1!$N$15:$N$35</c:f>
              <c:numCache/>
            </c:numRef>
          </c:xVal>
          <c:yVal>
            <c:numRef>
              <c:f>Sheet1!$B$15:$B$35</c:f>
              <c:numCache/>
            </c:numRef>
          </c:yVal>
          <c:smooth val="1"/>
        </c:ser>
        <c:ser>
          <c:idx val="2"/>
          <c:order val="2"/>
          <c:tx>
            <c:strRef>
              <c:f>Sheet1!$O$13</c:f>
              <c:strCache>
                <c:ptCount val="1"/>
                <c:pt idx="0">
                  <c:v>0.2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Sheet1!$O$15:$O$35</c:f>
              <c:numCache/>
            </c:numRef>
          </c:xVal>
          <c:yVal>
            <c:numRef>
              <c:f>Sheet1!$B$15:$B$35</c:f>
              <c:numCache/>
            </c:numRef>
          </c:yVal>
          <c:smooth val="0"/>
        </c:ser>
        <c:axId val="33262315"/>
        <c:axId val="30925380"/>
      </c:scatterChart>
      <c:valAx>
        <c:axId val="33262315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crossBetween val="midCat"/>
        <c:dispUnits/>
      </c:valAx>
      <c:valAx>
        <c:axId val="30925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2315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1066800</xdr:colOff>
      <xdr:row>21</xdr:row>
      <xdr:rowOff>0</xdr:rowOff>
    </xdr:from>
    <xdr:to>
      <xdr:col>11</xdr:col>
      <xdr:colOff>771525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7172325" y="3400425"/>
        <a:ext cx="3924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19</xdr:row>
      <xdr:rowOff>95250</xdr:rowOff>
    </xdr:from>
    <xdr:to>
      <xdr:col>20</xdr:col>
      <xdr:colOff>476250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14077950" y="3171825"/>
        <a:ext cx="4267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22</xdr:row>
      <xdr:rowOff>9525</xdr:rowOff>
    </xdr:from>
    <xdr:to>
      <xdr:col>6</xdr:col>
      <xdr:colOff>676275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1524000" y="3571875"/>
        <a:ext cx="418147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19</xdr:col>
      <xdr:colOff>85725</xdr:colOff>
      <xdr:row>23</xdr:row>
      <xdr:rowOff>114300</xdr:rowOff>
    </xdr:to>
    <xdr:graphicFrame>
      <xdr:nvGraphicFramePr>
        <xdr:cNvPr id="4" name="Chart 4"/>
        <xdr:cNvGraphicFramePr/>
      </xdr:nvGraphicFramePr>
      <xdr:xfrm>
        <a:off x="12839700" y="323850"/>
        <a:ext cx="42767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8"/>
  <sheetViews>
    <sheetView tabSelected="1" workbookViewId="0" topLeftCell="A1">
      <selection activeCell="F12" sqref="F12"/>
    </sheetView>
  </sheetViews>
  <sheetFormatPr defaultColWidth="11.00390625" defaultRowHeight="12.75"/>
  <cols>
    <col min="1" max="6" width="11.00390625" style="0" customWidth="1"/>
    <col min="7" max="7" width="14.125" style="0" customWidth="1"/>
    <col min="8" max="8" width="14.875" style="0" customWidth="1"/>
    <col min="9" max="9" width="15.125" style="0" customWidth="1"/>
    <col min="10" max="10" width="14.375" style="0" customWidth="1"/>
  </cols>
  <sheetData>
    <row r="5" ht="12.75">
      <c r="A5" t="s">
        <v>0</v>
      </c>
    </row>
    <row r="7" ht="12.75">
      <c r="A7" t="s">
        <v>1</v>
      </c>
    </row>
    <row r="8" spans="1:2" ht="12.75">
      <c r="A8" t="s">
        <v>2</v>
      </c>
      <c r="B8">
        <v>0.5</v>
      </c>
    </row>
    <row r="9" spans="1:3" ht="12.75">
      <c r="A9" t="s">
        <v>3</v>
      </c>
      <c r="B9">
        <v>0.869</v>
      </c>
      <c r="C9" t="s">
        <v>19</v>
      </c>
    </row>
    <row r="10" spans="1:2" ht="12.75">
      <c r="A10" t="s">
        <v>4</v>
      </c>
      <c r="B10">
        <v>18</v>
      </c>
    </row>
    <row r="11" spans="1:2" ht="12.75">
      <c r="A11" t="s">
        <v>5</v>
      </c>
      <c r="B11">
        <v>150000</v>
      </c>
    </row>
    <row r="12" spans="1:12" ht="12.75">
      <c r="A12" t="s">
        <v>6</v>
      </c>
      <c r="B12">
        <v>0.4</v>
      </c>
      <c r="L12" t="s">
        <v>17</v>
      </c>
    </row>
    <row r="13" spans="2:15" ht="12.75">
      <c r="B13">
        <v>5</v>
      </c>
      <c r="H13">
        <v>0.5</v>
      </c>
      <c r="I13" s="1">
        <v>0.2</v>
      </c>
      <c r="J13">
        <v>0.1</v>
      </c>
      <c r="K13">
        <v>0.05</v>
      </c>
      <c r="M13">
        <v>0.5</v>
      </c>
      <c r="N13">
        <v>0.4</v>
      </c>
      <c r="O13">
        <v>0.2</v>
      </c>
    </row>
    <row r="14" spans="1:11" ht="12.75">
      <c r="A14" t="s">
        <v>7</v>
      </c>
      <c r="B14" t="s">
        <v>18</v>
      </c>
      <c r="C14" t="s">
        <v>8</v>
      </c>
      <c r="D14" t="s">
        <v>9</v>
      </c>
      <c r="E14" t="s">
        <v>10</v>
      </c>
      <c r="F14" t="s">
        <v>11</v>
      </c>
      <c r="G14" t="s">
        <v>12</v>
      </c>
      <c r="H14" t="s">
        <v>14</v>
      </c>
      <c r="I14" t="s">
        <v>13</v>
      </c>
      <c r="J14" t="s">
        <v>15</v>
      </c>
      <c r="K14" t="s">
        <v>16</v>
      </c>
    </row>
    <row r="15" spans="1:8" ht="12.75">
      <c r="A15">
        <v>0</v>
      </c>
      <c r="B15" t="e">
        <f>1/A15</f>
        <v>#DIV/0!</v>
      </c>
      <c r="C15">
        <f>$B$8*((POWER((A15/$B$8),0.333))-(0.5*(A15/$B$8)))</f>
        <v>0</v>
      </c>
      <c r="D15">
        <f>(LN(1-A15))+A15+($B$12*A15*A15)</f>
        <v>0</v>
      </c>
      <c r="E15">
        <f>$B$9/$B$10</f>
        <v>0.04827777777777778</v>
      </c>
      <c r="F15">
        <f>2/$B$11</f>
        <v>1.3333333333333333E-05</v>
      </c>
      <c r="G15" t="e">
        <f>F15-((E15*(D15/C15)))</f>
        <v>#DIV/0!</v>
      </c>
      <c r="H15" t="e">
        <f>1/G15</f>
        <v>#DIV/0!</v>
      </c>
    </row>
    <row r="16" spans="1:15" ht="12.75">
      <c r="A16">
        <v>0.01</v>
      </c>
      <c r="B16">
        <f aca="true" t="shared" si="0" ref="B16:B75">1/A16</f>
        <v>100</v>
      </c>
      <c r="C16">
        <f>$B$8*((POWER((A16/$B$8),0.333))-(0.5*(A16/$B$8)))</f>
        <v>0.1308979773416293</v>
      </c>
      <c r="D16">
        <f aca="true" t="shared" si="1" ref="D16:D35">(LN(1-A16))+A16+($B$12*A16*A16)</f>
        <v>-1.0335853501450378E-05</v>
      </c>
      <c r="E16">
        <f aca="true" t="shared" si="2" ref="E16:E35">$B$9/$B$10</f>
        <v>0.04827777777777778</v>
      </c>
      <c r="F16">
        <f aca="true" t="shared" si="3" ref="F16:F35">2/$B$11</f>
        <v>1.3333333333333333E-05</v>
      </c>
      <c r="G16">
        <f aca="true" t="shared" si="4" ref="G16:G75">F16-((E16*(D16/C16)))</f>
        <v>1.7145401698487468E-05</v>
      </c>
      <c r="H16">
        <f aca="true" t="shared" si="5" ref="H16:H35">1/G16</f>
        <v>58324.676060999955</v>
      </c>
      <c r="I16">
        <v>35271.26667519328</v>
      </c>
      <c r="J16">
        <v>29539.77269684537</v>
      </c>
      <c r="K16">
        <v>22897.33617885505</v>
      </c>
      <c r="M16">
        <v>49330.63259185365</v>
      </c>
      <c r="N16">
        <v>35271.26667519328</v>
      </c>
      <c r="O16">
        <v>22465.69626900244</v>
      </c>
    </row>
    <row r="17" spans="1:15" ht="12.75">
      <c r="A17">
        <v>0.02</v>
      </c>
      <c r="B17">
        <f t="shared" si="0"/>
        <v>50</v>
      </c>
      <c r="C17">
        <f aca="true" t="shared" si="6" ref="C17:C75">$B$8*((POWER((A17/$B$8),0.333))-(0.5*(A17/$B$8)))</f>
        <v>0.16118116647372865</v>
      </c>
      <c r="D17">
        <f t="shared" si="1"/>
        <v>-4.2707317519465456E-05</v>
      </c>
      <c r="E17">
        <f t="shared" si="2"/>
        <v>0.04827777777777778</v>
      </c>
      <c r="F17">
        <f t="shared" si="3"/>
        <v>1.3333333333333333E-05</v>
      </c>
      <c r="G17">
        <f t="shared" si="4"/>
        <v>2.612523966952311E-05</v>
      </c>
      <c r="H17">
        <f t="shared" si="5"/>
        <v>38277.16080884681</v>
      </c>
      <c r="I17">
        <v>20567.95687318423</v>
      </c>
      <c r="J17">
        <v>14512.030450332184</v>
      </c>
      <c r="K17">
        <v>9228.421076382796</v>
      </c>
      <c r="M17">
        <v>45841.60295752795</v>
      </c>
      <c r="N17">
        <v>20567.95687318423</v>
      </c>
      <c r="O17">
        <v>9781.916385631777</v>
      </c>
    </row>
    <row r="18" spans="1:15" ht="12.75">
      <c r="A18">
        <v>0.03</v>
      </c>
      <c r="B18">
        <f t="shared" si="0"/>
        <v>33.333333333333336</v>
      </c>
      <c r="C18">
        <f t="shared" si="6"/>
        <v>0.18092703700405455</v>
      </c>
      <c r="D18">
        <f t="shared" si="1"/>
        <v>-9.920748470857506E-05</v>
      </c>
      <c r="E18">
        <f t="shared" si="2"/>
        <v>0.04827777777777778</v>
      </c>
      <c r="F18">
        <f t="shared" si="3"/>
        <v>1.3333333333333333E-05</v>
      </c>
      <c r="G18">
        <f t="shared" si="4"/>
        <v>3.980542385093542E-05</v>
      </c>
      <c r="H18">
        <f t="shared" si="5"/>
        <v>25122.204545411474</v>
      </c>
      <c r="I18">
        <v>12446.270362781495</v>
      </c>
      <c r="J18">
        <v>7933.249834881097</v>
      </c>
      <c r="K18">
        <v>4488.579907901786</v>
      </c>
      <c r="M18">
        <v>39061.469350764084</v>
      </c>
      <c r="N18">
        <v>12446.270362781495</v>
      </c>
      <c r="O18">
        <v>5267.74051050444</v>
      </c>
    </row>
    <row r="19" spans="1:15" ht="12.75">
      <c r="A19">
        <v>0.04</v>
      </c>
      <c r="B19">
        <f t="shared" si="0"/>
        <v>25</v>
      </c>
      <c r="C19">
        <f t="shared" si="6"/>
        <v>0.19562492929267525</v>
      </c>
      <c r="D19">
        <f t="shared" si="1"/>
        <v>-0.0001819945202551648</v>
      </c>
      <c r="E19">
        <f t="shared" si="2"/>
        <v>0.04827777777777778</v>
      </c>
      <c r="F19">
        <f t="shared" si="3"/>
        <v>1.3333333333333333E-05</v>
      </c>
      <c r="G19">
        <f t="shared" si="4"/>
        <v>5.824729719990638E-05</v>
      </c>
      <c r="H19">
        <f t="shared" si="5"/>
        <v>17168.178577762526</v>
      </c>
      <c r="I19">
        <v>8050.887903529155</v>
      </c>
      <c r="J19">
        <v>4801.409441145516</v>
      </c>
      <c r="K19">
        <v>2483.2089889589424</v>
      </c>
      <c r="M19">
        <v>30680.452901602246</v>
      </c>
      <c r="N19">
        <v>8050.887903529155</v>
      </c>
      <c r="O19">
        <v>3252.6500372393934</v>
      </c>
    </row>
    <row r="20" spans="1:15" ht="12.75">
      <c r="A20">
        <v>0.05</v>
      </c>
      <c r="B20">
        <f t="shared" si="0"/>
        <v>20</v>
      </c>
      <c r="C20">
        <f t="shared" si="6"/>
        <v>0.20725763761137472</v>
      </c>
      <c r="D20">
        <f t="shared" si="1"/>
        <v>-0.0002932943875505751</v>
      </c>
      <c r="E20">
        <f t="shared" si="2"/>
        <v>0.04827777777777778</v>
      </c>
      <c r="F20">
        <f t="shared" si="3"/>
        <v>1.3333333333333333E-05</v>
      </c>
      <c r="G20">
        <f t="shared" si="4"/>
        <v>8.165217276827145E-05</v>
      </c>
      <c r="H20">
        <f t="shared" si="5"/>
        <v>12247.071524207888</v>
      </c>
      <c r="I20">
        <v>5517.312034278749</v>
      </c>
      <c r="J20">
        <v>3129.024532272516</v>
      </c>
      <c r="K20">
        <v>1488.6151332356878</v>
      </c>
      <c r="M20">
        <v>22829.782981550896</v>
      </c>
      <c r="N20">
        <v>5517.312034278749</v>
      </c>
      <c r="O20">
        <v>2192.318154089532</v>
      </c>
    </row>
    <row r="21" spans="1:15" ht="12.75">
      <c r="A21">
        <v>0.06</v>
      </c>
      <c r="B21">
        <f t="shared" si="0"/>
        <v>16.666666666666668</v>
      </c>
      <c r="C21">
        <f t="shared" si="6"/>
        <v>0.2167955696925706</v>
      </c>
      <c r="D21">
        <f t="shared" si="1"/>
        <v>-0.0004354037180875317</v>
      </c>
      <c r="E21">
        <f t="shared" si="2"/>
        <v>0.04827777777777778</v>
      </c>
      <c r="F21">
        <f t="shared" si="3"/>
        <v>1.3333333333333333E-05</v>
      </c>
      <c r="G21">
        <f t="shared" si="4"/>
        <v>0.00011029252846474753</v>
      </c>
      <c r="H21">
        <f t="shared" si="5"/>
        <v>9066.79730639802</v>
      </c>
      <c r="I21">
        <v>3956.933154609557</v>
      </c>
      <c r="J21">
        <v>2150.541854289464</v>
      </c>
      <c r="M21">
        <v>16582.954074901336</v>
      </c>
      <c r="N21">
        <v>3956.933154609557</v>
      </c>
      <c r="O21">
        <v>1568.4868456281333</v>
      </c>
    </row>
    <row r="22" spans="1:15" ht="12.75">
      <c r="A22">
        <v>0.07</v>
      </c>
      <c r="B22">
        <f t="shared" si="0"/>
        <v>14.285714285714285</v>
      </c>
      <c r="C22">
        <f t="shared" si="6"/>
        <v>0.22479491135075333</v>
      </c>
      <c r="D22">
        <f t="shared" si="1"/>
        <v>-0.0006106928348354915</v>
      </c>
      <c r="E22">
        <f t="shared" si="2"/>
        <v>0.04827777777777778</v>
      </c>
      <c r="F22">
        <f t="shared" si="3"/>
        <v>1.3333333333333333E-05</v>
      </c>
      <c r="G22">
        <f t="shared" si="4"/>
        <v>0.00014448796131628656</v>
      </c>
      <c r="H22">
        <f t="shared" si="5"/>
        <v>6920.991831360838</v>
      </c>
      <c r="I22">
        <v>2940.4517859383245</v>
      </c>
      <c r="J22">
        <v>1537.0209463742578</v>
      </c>
      <c r="M22">
        <v>12010.712973727988</v>
      </c>
      <c r="N22">
        <v>2940.4517859383245</v>
      </c>
      <c r="O22">
        <v>1171.3258844899176</v>
      </c>
    </row>
    <row r="23" spans="1:15" ht="12.75">
      <c r="A23">
        <v>0.08</v>
      </c>
      <c r="B23">
        <f t="shared" si="0"/>
        <v>12.5</v>
      </c>
      <c r="C23">
        <f t="shared" si="6"/>
        <v>0.23160762536109195</v>
      </c>
      <c r="D23">
        <f t="shared" si="1"/>
        <v>-0.0008216089390510116</v>
      </c>
      <c r="E23">
        <f t="shared" si="2"/>
        <v>0.04827777777777778</v>
      </c>
      <c r="F23">
        <f t="shared" si="3"/>
        <v>1.3333333333333333E-05</v>
      </c>
      <c r="G23">
        <f t="shared" si="4"/>
        <v>0.00018459476618943804</v>
      </c>
      <c r="H23">
        <f t="shared" si="5"/>
        <v>5417.27168458158</v>
      </c>
      <c r="I23">
        <v>2247.319185010691</v>
      </c>
      <c r="J23">
        <v>1131.4077483185872</v>
      </c>
      <c r="M23">
        <v>8776.807253480682</v>
      </c>
      <c r="N23">
        <v>2247.319185010691</v>
      </c>
      <c r="O23">
        <v>903.301107691934</v>
      </c>
    </row>
    <row r="24" spans="1:15" ht="12.75">
      <c r="A24">
        <v>0.09</v>
      </c>
      <c r="B24">
        <f t="shared" si="0"/>
        <v>11.11111111111111</v>
      </c>
      <c r="C24">
        <f t="shared" si="6"/>
        <v>0.2374722235025425</v>
      </c>
      <c r="D24">
        <f t="shared" si="1"/>
        <v>-0.001070679471241294</v>
      </c>
      <c r="E24">
        <f t="shared" si="2"/>
        <v>0.04827777777777778</v>
      </c>
      <c r="F24">
        <f t="shared" si="3"/>
        <v>1.3333333333333333E-05</v>
      </c>
      <c r="G24">
        <f t="shared" si="4"/>
        <v>0.0002310010033514329</v>
      </c>
      <c r="H24">
        <f t="shared" si="5"/>
        <v>4328.985526000733</v>
      </c>
      <c r="I24">
        <v>1756.7845243887937</v>
      </c>
      <c r="J24">
        <v>851.9181887811271</v>
      </c>
      <c r="M24">
        <v>6505.350887063742</v>
      </c>
      <c r="N24">
        <v>1756.7845243887937</v>
      </c>
      <c r="O24">
        <v>714.1703776060762</v>
      </c>
    </row>
    <row r="25" spans="1:15" ht="12.75">
      <c r="A25">
        <v>0.1</v>
      </c>
      <c r="B25">
        <f t="shared" si="0"/>
        <v>10</v>
      </c>
      <c r="C25">
        <f t="shared" si="6"/>
        <v>0.24255868340704628</v>
      </c>
      <c r="D25">
        <f t="shared" si="1"/>
        <v>-0.0013605156578262749</v>
      </c>
      <c r="E25">
        <f t="shared" si="2"/>
        <v>0.04827777777777778</v>
      </c>
      <c r="F25">
        <f t="shared" si="3"/>
        <v>1.3333333333333333E-05</v>
      </c>
      <c r="G25">
        <f t="shared" si="4"/>
        <v>0.00028412418554743296</v>
      </c>
      <c r="H25">
        <f t="shared" si="5"/>
        <v>3519.5877396824267</v>
      </c>
      <c r="I25">
        <v>1398.8831196493977</v>
      </c>
      <c r="J25">
        <v>652.8761533395807</v>
      </c>
      <c r="M25">
        <v>4898.932076046297</v>
      </c>
      <c r="N25">
        <v>1398.8831196493977</v>
      </c>
      <c r="O25">
        <v>575.9321047108454</v>
      </c>
    </row>
    <row r="26" spans="1:15" ht="12.75">
      <c r="A26">
        <v>0.11</v>
      </c>
      <c r="B26">
        <f t="shared" si="0"/>
        <v>9.090909090909092</v>
      </c>
      <c r="C26">
        <f t="shared" si="6"/>
        <v>0.24699291699970766</v>
      </c>
      <c r="D26">
        <f t="shared" si="1"/>
        <v>-0.0016938162559515073</v>
      </c>
      <c r="E26">
        <f t="shared" si="2"/>
        <v>0.04827777777777778</v>
      </c>
      <c r="F26">
        <f t="shared" si="3"/>
        <v>1.3333333333333333E-05</v>
      </c>
      <c r="G26">
        <f t="shared" si="4"/>
        <v>0.000344410377139052</v>
      </c>
      <c r="H26">
        <f t="shared" si="5"/>
        <v>2903.512978635544</v>
      </c>
      <c r="I26">
        <v>1131.0575672895766</v>
      </c>
      <c r="M26">
        <v>3747.7488898460624</v>
      </c>
      <c r="N26">
        <v>1131.0575672895766</v>
      </c>
      <c r="O26">
        <v>471.98058793165563</v>
      </c>
    </row>
    <row r="27" spans="1:15" ht="12.75">
      <c r="A27">
        <v>0.12</v>
      </c>
      <c r="B27">
        <f t="shared" si="0"/>
        <v>8.333333333333334</v>
      </c>
      <c r="C27">
        <f t="shared" si="6"/>
        <v>0.25087109850295974</v>
      </c>
      <c r="D27">
        <f t="shared" si="1"/>
        <v>-0.0020733715098848905</v>
      </c>
      <c r="E27">
        <f t="shared" si="2"/>
        <v>0.04827777777777778</v>
      </c>
      <c r="F27">
        <f t="shared" si="3"/>
        <v>1.3333333333333333E-05</v>
      </c>
      <c r="G27">
        <f t="shared" si="4"/>
        <v>0.00041233413335501213</v>
      </c>
      <c r="H27">
        <f t="shared" si="5"/>
        <v>2425.217606564282</v>
      </c>
      <c r="I27">
        <v>926.32725008623</v>
      </c>
      <c r="M27">
        <v>2909.8118342074476</v>
      </c>
      <c r="N27">
        <v>926.32725008623</v>
      </c>
      <c r="O27">
        <v>391.96216859159733</v>
      </c>
    </row>
    <row r="28" spans="1:15" ht="12.75">
      <c r="A28">
        <v>0.13</v>
      </c>
      <c r="B28">
        <f t="shared" si="0"/>
        <v>7.692307692307692</v>
      </c>
      <c r="C28">
        <f t="shared" si="6"/>
        <v>0.25426854217512723</v>
      </c>
      <c r="D28">
        <f t="shared" si="1"/>
        <v>-0.0025020673335076496</v>
      </c>
      <c r="E28">
        <f t="shared" si="2"/>
        <v>0.04827777777777778</v>
      </c>
      <c r="F28">
        <f t="shared" si="3"/>
        <v>1.3333333333333333E-05</v>
      </c>
      <c r="G28">
        <f t="shared" si="4"/>
        <v>0.0004883989850997339</v>
      </c>
      <c r="H28">
        <f t="shared" si="5"/>
        <v>2047.506302241382</v>
      </c>
      <c r="I28">
        <v>766.9711543118262</v>
      </c>
      <c r="M28">
        <v>2290.0169165640377</v>
      </c>
      <c r="N28">
        <v>766.9711543118262</v>
      </c>
      <c r="O28">
        <v>329.14940490584297</v>
      </c>
    </row>
    <row r="29" spans="1:15" ht="12.75">
      <c r="A29">
        <v>0.145</v>
      </c>
      <c r="B29">
        <f t="shared" si="0"/>
        <v>6.8965517241379315</v>
      </c>
      <c r="C29">
        <f t="shared" si="6"/>
        <v>0.25859188593782656</v>
      </c>
      <c r="D29">
        <f t="shared" si="1"/>
        <v>-0.0032438100453768565</v>
      </c>
      <c r="E29">
        <f t="shared" si="2"/>
        <v>0.04827777777777778</v>
      </c>
      <c r="F29">
        <f t="shared" si="3"/>
        <v>1.3333333333333333E-05</v>
      </c>
      <c r="G29">
        <f t="shared" si="4"/>
        <v>0.0006189360186460486</v>
      </c>
      <c r="H29">
        <f t="shared" si="5"/>
        <v>1615.6758855100186</v>
      </c>
      <c r="I29">
        <v>640.9907079660327</v>
      </c>
      <c r="M29">
        <v>1824.4030265118233</v>
      </c>
      <c r="N29">
        <v>640.9907079660327</v>
      </c>
      <c r="O29">
        <v>279.01738617886804</v>
      </c>
    </row>
    <row r="30" spans="1:15" ht="12.75">
      <c r="A30">
        <v>0.15</v>
      </c>
      <c r="B30">
        <f t="shared" si="0"/>
        <v>6.666666666666667</v>
      </c>
      <c r="C30">
        <f t="shared" si="6"/>
        <v>0.259850831843974</v>
      </c>
      <c r="D30">
        <f t="shared" si="1"/>
        <v>-0.003518929497774945</v>
      </c>
      <c r="E30">
        <f t="shared" si="2"/>
        <v>0.04827777777777778</v>
      </c>
      <c r="F30">
        <f t="shared" si="3"/>
        <v>1.3333333333333333E-05</v>
      </c>
      <c r="G30">
        <f t="shared" si="4"/>
        <v>0.0006671164869360631</v>
      </c>
      <c r="H30">
        <f t="shared" si="5"/>
        <v>1498.988586825078</v>
      </c>
      <c r="I30">
        <v>540.0451440334386</v>
      </c>
      <c r="M30">
        <v>1469.4822577995913</v>
      </c>
      <c r="N30">
        <v>540.0451440334386</v>
      </c>
      <c r="O30">
        <v>238.43201924592762</v>
      </c>
    </row>
    <row r="31" spans="1:15" ht="12.75">
      <c r="A31">
        <v>0.16</v>
      </c>
      <c r="B31">
        <f t="shared" si="0"/>
        <v>6.25</v>
      </c>
      <c r="C31">
        <f t="shared" si="6"/>
        <v>0.26212510768715297</v>
      </c>
      <c r="D31">
        <f t="shared" si="1"/>
        <v>-0.004113387144777795</v>
      </c>
      <c r="E31">
        <f t="shared" si="2"/>
        <v>0.04827777777777778</v>
      </c>
      <c r="F31">
        <f t="shared" si="3"/>
        <v>1.3333333333333333E-05</v>
      </c>
      <c r="G31">
        <f t="shared" si="4"/>
        <v>0.0007709303153308083</v>
      </c>
      <c r="H31">
        <f t="shared" si="5"/>
        <v>1297.1340990409715</v>
      </c>
      <c r="I31">
        <v>458.20165363566826</v>
      </c>
      <c r="M31">
        <v>1195.271772579396</v>
      </c>
      <c r="N31">
        <v>458.20165363566826</v>
      </c>
      <c r="O31">
        <v>205.1670931997242</v>
      </c>
    </row>
    <row r="32" spans="1:15" ht="12.75">
      <c r="A32">
        <v>0.17</v>
      </c>
      <c r="B32">
        <f t="shared" si="0"/>
        <v>5.88235294117647</v>
      </c>
      <c r="C32">
        <f t="shared" si="6"/>
        <v>0.2641021180220802</v>
      </c>
      <c r="D32">
        <f t="shared" si="1"/>
        <v>-0.00476957819149347</v>
      </c>
      <c r="E32">
        <f t="shared" si="2"/>
        <v>0.04827777777777778</v>
      </c>
      <c r="F32">
        <f t="shared" si="3"/>
        <v>1.3333333333333333E-05</v>
      </c>
      <c r="G32">
        <f t="shared" si="4"/>
        <v>0.0008852106122705881</v>
      </c>
      <c r="H32">
        <f t="shared" si="5"/>
        <v>1129.6746628861285</v>
      </c>
      <c r="I32">
        <v>391.1541410789132</v>
      </c>
      <c r="M32">
        <v>980.7870404169036</v>
      </c>
      <c r="N32">
        <v>391.1541410789132</v>
      </c>
      <c r="O32">
        <v>177.60626288045472</v>
      </c>
    </row>
    <row r="33" spans="1:15" ht="12.75">
      <c r="A33">
        <v>0.18</v>
      </c>
      <c r="B33">
        <f t="shared" si="0"/>
        <v>5.555555555555555</v>
      </c>
      <c r="C33">
        <f t="shared" si="6"/>
        <v>0.2658104812262049</v>
      </c>
      <c r="D33">
        <f t="shared" si="1"/>
        <v>-0.005490938723838185</v>
      </c>
      <c r="E33">
        <f t="shared" si="2"/>
        <v>0.04827777777777778</v>
      </c>
      <c r="F33">
        <f t="shared" si="3"/>
        <v>1.3333333333333333E-05</v>
      </c>
      <c r="G33">
        <f t="shared" si="4"/>
        <v>0.0010106240281094457</v>
      </c>
      <c r="H33">
        <f t="shared" si="5"/>
        <v>989.4876553357634</v>
      </c>
      <c r="I33">
        <v>335.7208612692451</v>
      </c>
      <c r="M33">
        <v>811.1180543000293</v>
      </c>
      <c r="N33">
        <v>335.7208612692451</v>
      </c>
      <c r="O33">
        <v>154.55322610966644</v>
      </c>
    </row>
    <row r="34" spans="1:15" ht="12.75">
      <c r="A34">
        <v>0.19</v>
      </c>
      <c r="B34">
        <f t="shared" si="0"/>
        <v>5.2631578947368425</v>
      </c>
      <c r="C34">
        <f t="shared" si="6"/>
        <v>0.267274647051962</v>
      </c>
      <c r="D34">
        <f t="shared" si="1"/>
        <v>-0.00628103131565253</v>
      </c>
      <c r="E34">
        <f t="shared" si="2"/>
        <v>0.04827777777777778</v>
      </c>
      <c r="F34">
        <f t="shared" si="3"/>
        <v>1.3333333333333333E-05</v>
      </c>
      <c r="G34">
        <f t="shared" si="4"/>
        <v>0.0011478750394659878</v>
      </c>
      <c r="H34">
        <f t="shared" si="5"/>
        <v>871.1749673250305</v>
      </c>
      <c r="I34">
        <v>289.5131553118735</v>
      </c>
      <c r="M34">
        <v>675.5147351430224</v>
      </c>
      <c r="N34">
        <v>289.5131553118735</v>
      </c>
      <c r="O34">
        <v>135.10741603455168</v>
      </c>
    </row>
    <row r="35" spans="1:15" ht="12.75">
      <c r="A35">
        <v>0.2</v>
      </c>
      <c r="B35">
        <f t="shared" si="0"/>
        <v>5</v>
      </c>
      <c r="C35">
        <f t="shared" si="6"/>
        <v>0.2685156885134553</v>
      </c>
      <c r="D35">
        <f t="shared" si="1"/>
        <v>-0.0071435513142096944</v>
      </c>
      <c r="E35">
        <f t="shared" si="2"/>
        <v>0.04827777777777778</v>
      </c>
      <c r="F35">
        <f t="shared" si="3"/>
        <v>1.3333333333333333E-05</v>
      </c>
      <c r="G35">
        <f t="shared" si="4"/>
        <v>0.0012977081302059056</v>
      </c>
      <c r="H35">
        <f t="shared" si="5"/>
        <v>770.5893002622488</v>
      </c>
      <c r="I35">
        <v>250.71204609088295</v>
      </c>
      <c r="M35">
        <v>566.117612870609</v>
      </c>
      <c r="N35">
        <v>250.71204609088295</v>
      </c>
      <c r="O35">
        <v>118.58058006727815</v>
      </c>
    </row>
    <row r="36" spans="1:8" ht="12.75">
      <c r="A36">
        <v>0.21</v>
      </c>
      <c r="B36">
        <f t="shared" si="0"/>
        <v>4.761904761904762</v>
      </c>
      <c r="C36">
        <f t="shared" si="6"/>
        <v>0.2695519117015716</v>
      </c>
      <c r="D36">
        <f aca="true" t="shared" si="7" ref="D36:D55">(LN(1-A36))+A36+($B$12*A36*A36)</f>
        <v>-0.00808233352106984</v>
      </c>
      <c r="E36">
        <f aca="true" t="shared" si="8" ref="E36:E75">$B$9/$B$10</f>
        <v>0.04827777777777778</v>
      </c>
      <c r="F36">
        <f aca="true" t="shared" si="9" ref="F36:F75">2/$B$11</f>
        <v>1.3333333333333333E-05</v>
      </c>
      <c r="G36">
        <f t="shared" si="4"/>
        <v>0.0014609101625716733</v>
      </c>
      <c r="H36">
        <f aca="true" t="shared" si="10" ref="H36:H75">1/G36</f>
        <v>684.5047872346081</v>
      </c>
    </row>
    <row r="37" spans="1:8" ht="12.75">
      <c r="A37">
        <v>0.22</v>
      </c>
      <c r="B37">
        <f t="shared" si="0"/>
        <v>4.545454545454546</v>
      </c>
      <c r="C37">
        <f t="shared" si="6"/>
        <v>0.27039933198459837</v>
      </c>
      <c r="D37">
        <f t="shared" si="7"/>
        <v>-0.009101359298499603</v>
      </c>
      <c r="E37">
        <f t="shared" si="8"/>
        <v>0.04827777777777778</v>
      </c>
      <c r="F37">
        <f t="shared" si="9"/>
        <v>1.3333333333333333E-05</v>
      </c>
      <c r="G37">
        <f t="shared" si="4"/>
        <v>0.0016383129457596785</v>
      </c>
      <c r="H37">
        <f t="shared" si="10"/>
        <v>610.3839944549204</v>
      </c>
    </row>
    <row r="38" spans="1:8" ht="12.75">
      <c r="A38">
        <v>0.23</v>
      </c>
      <c r="B38">
        <f t="shared" si="0"/>
        <v>4.3478260869565215</v>
      </c>
      <c r="C38">
        <f t="shared" si="6"/>
        <v>0.2710720505565421</v>
      </c>
      <c r="D38">
        <f t="shared" si="7"/>
        <v>-0.010204764134407497</v>
      </c>
      <c r="E38">
        <f t="shared" si="8"/>
        <v>0.04827777777777778</v>
      </c>
      <c r="F38">
        <f t="shared" si="9"/>
        <v>1.3333333333333333E-05</v>
      </c>
      <c r="G38">
        <f t="shared" si="4"/>
        <v>0.0018307960121453596</v>
      </c>
      <c r="H38">
        <f t="shared" si="10"/>
        <v>546.2104971641172</v>
      </c>
    </row>
    <row r="39" spans="1:8" ht="12.75">
      <c r="A39">
        <v>0.24</v>
      </c>
      <c r="B39">
        <f t="shared" si="0"/>
        <v>4.166666666666667</v>
      </c>
      <c r="C39">
        <f t="shared" si="6"/>
        <v>0.2715825555735092</v>
      </c>
      <c r="D39">
        <f t="shared" si="7"/>
        <v>-0.011396845701760312</v>
      </c>
      <c r="E39">
        <f t="shared" si="8"/>
        <v>0.04827777777777778</v>
      </c>
      <c r="F39">
        <f t="shared" si="9"/>
        <v>1.3333333333333333E-05</v>
      </c>
      <c r="G39">
        <f t="shared" si="4"/>
        <v>0.002039289613902613</v>
      </c>
      <c r="H39">
        <f t="shared" si="10"/>
        <v>490.36683812962104</v>
      </c>
    </row>
    <row r="40" spans="1:8" ht="12.75">
      <c r="A40">
        <v>0.25</v>
      </c>
      <c r="B40">
        <f t="shared" si="0"/>
        <v>4</v>
      </c>
      <c r="C40">
        <f t="shared" si="6"/>
        <v>0.2719419654658262</v>
      </c>
      <c r="D40">
        <f t="shared" si="7"/>
        <v>-0.0126820724517809</v>
      </c>
      <c r="E40">
        <f t="shared" si="8"/>
        <v>0.04827777777777778</v>
      </c>
      <c r="F40">
        <f t="shared" si="9"/>
        <v>1.3333333333333333E-05</v>
      </c>
      <c r="G40">
        <f t="shared" si="4"/>
        <v>0.002264777955129656</v>
      </c>
      <c r="H40">
        <f t="shared" si="10"/>
        <v>441.54438969834956</v>
      </c>
    </row>
    <row r="41" spans="1:8" ht="12.75">
      <c r="A41">
        <v>0.26</v>
      </c>
      <c r="B41">
        <f t="shared" si="0"/>
        <v>3.846153846153846</v>
      </c>
      <c r="C41">
        <f t="shared" si="6"/>
        <v>0.272160227377891</v>
      </c>
      <c r="D41">
        <f t="shared" si="7"/>
        <v>-0.014065092783921599</v>
      </c>
      <c r="E41">
        <f t="shared" si="8"/>
        <v>0.04827777777777778</v>
      </c>
      <c r="F41">
        <f t="shared" si="9"/>
        <v>1.3333333333333333E-05</v>
      </c>
      <c r="G41">
        <f t="shared" si="4"/>
        <v>0.002508302676900079</v>
      </c>
      <c r="H41">
        <f t="shared" si="10"/>
        <v>398.67596889696904</v>
      </c>
    </row>
    <row r="42" spans="1:8" ht="12.75">
      <c r="A42">
        <v>0.27</v>
      </c>
      <c r="B42">
        <f t="shared" si="0"/>
        <v>3.7037037037037033</v>
      </c>
      <c r="C42">
        <f t="shared" si="6"/>
        <v>0.27224628040396026</v>
      </c>
      <c r="D42">
        <f t="shared" si="7"/>
        <v>-0.015550744839700217</v>
      </c>
      <c r="E42">
        <f t="shared" si="8"/>
        <v>0.04827777777777778</v>
      </c>
      <c r="F42">
        <f t="shared" si="9"/>
        <v>1.3333333333333333E-05</v>
      </c>
      <c r="G42">
        <f t="shared" si="4"/>
        <v>0.0027709666149928567</v>
      </c>
      <c r="H42">
        <f t="shared" si="10"/>
        <v>360.884896479555</v>
      </c>
    </row>
    <row r="43" spans="1:8" ht="12.75">
      <c r="A43">
        <v>0.28</v>
      </c>
      <c r="B43">
        <f t="shared" si="0"/>
        <v>3.571428571428571</v>
      </c>
      <c r="C43">
        <f t="shared" si="6"/>
        <v>0.27220819092679077</v>
      </c>
      <c r="D43">
        <f t="shared" si="7"/>
        <v>-0.01714406697203607</v>
      </c>
      <c r="E43">
        <f t="shared" si="8"/>
        <v>0.04827777777777778</v>
      </c>
      <c r="F43">
        <f t="shared" si="9"/>
        <v>1.3333333333333333E-05</v>
      </c>
      <c r="G43">
        <f t="shared" si="4"/>
        <v>0.003053937852489398</v>
      </c>
      <c r="H43">
        <f t="shared" si="10"/>
        <v>327.4460870855169</v>
      </c>
    </row>
    <row r="44" spans="1:8" ht="12.75">
      <c r="A44">
        <v>0.225</v>
      </c>
      <c r="B44">
        <f t="shared" si="0"/>
        <v>4.444444444444445</v>
      </c>
      <c r="C44">
        <f t="shared" si="6"/>
        <v>0.27075671376705696</v>
      </c>
      <c r="D44">
        <f t="shared" si="7"/>
        <v>-0.009642249628790026</v>
      </c>
      <c r="E44">
        <f t="shared" si="8"/>
        <v>0.04827777777777778</v>
      </c>
      <c r="F44">
        <f t="shared" si="9"/>
        <v>1.3333333333333333E-05</v>
      </c>
      <c r="G44">
        <f t="shared" si="4"/>
        <v>0.0017326125282236926</v>
      </c>
      <c r="H44">
        <f t="shared" si="10"/>
        <v>577.163089675462</v>
      </c>
    </row>
    <row r="45" spans="1:8" ht="12.75">
      <c r="A45">
        <v>0.25</v>
      </c>
      <c r="B45">
        <f t="shared" si="0"/>
        <v>4</v>
      </c>
      <c r="C45">
        <f t="shared" si="6"/>
        <v>0.2719419654658262</v>
      </c>
      <c r="D45">
        <f t="shared" si="7"/>
        <v>-0.0126820724517809</v>
      </c>
      <c r="E45">
        <f t="shared" si="8"/>
        <v>0.04827777777777778</v>
      </c>
      <c r="F45">
        <f t="shared" si="9"/>
        <v>1.3333333333333333E-05</v>
      </c>
      <c r="G45">
        <f t="shared" si="4"/>
        <v>0.002264777955129656</v>
      </c>
      <c r="H45">
        <f t="shared" si="10"/>
        <v>441.54438969834956</v>
      </c>
    </row>
    <row r="46" spans="1:8" ht="12.75">
      <c r="A46">
        <v>0.275</v>
      </c>
      <c r="B46">
        <f t="shared" si="0"/>
        <v>3.6363636363636362</v>
      </c>
      <c r="C46">
        <f t="shared" si="6"/>
        <v>0.2722422801969546</v>
      </c>
      <c r="D46">
        <f t="shared" si="7"/>
        <v>-0.016333624127462303</v>
      </c>
      <c r="E46">
        <f t="shared" si="8"/>
        <v>0.04827777777777778</v>
      </c>
      <c r="F46">
        <f t="shared" si="9"/>
        <v>1.3333333333333333E-05</v>
      </c>
      <c r="G46">
        <f t="shared" si="4"/>
        <v>0.0029098381501490556</v>
      </c>
      <c r="H46">
        <f t="shared" si="10"/>
        <v>343.66172563541903</v>
      </c>
    </row>
    <row r="47" spans="1:11" ht="12.75">
      <c r="A47">
        <v>0.3</v>
      </c>
      <c r="B47">
        <f t="shared" si="0"/>
        <v>3.3333333333333335</v>
      </c>
      <c r="C47">
        <f t="shared" si="6"/>
        <v>0.27178814660099493</v>
      </c>
      <c r="D47">
        <f t="shared" si="7"/>
        <v>-0.02067494393873246</v>
      </c>
      <c r="E47">
        <f t="shared" si="8"/>
        <v>0.04827777777777778</v>
      </c>
      <c r="F47">
        <f t="shared" si="9"/>
        <v>1.3333333333333333E-05</v>
      </c>
      <c r="G47">
        <f t="shared" si="4"/>
        <v>0.0036858273752000056</v>
      </c>
      <c r="H47">
        <f t="shared" si="10"/>
        <v>271.3095048152483</v>
      </c>
      <c r="I47">
        <v>44208.658932166094</v>
      </c>
      <c r="J47">
        <v>-64615.70290471985</v>
      </c>
      <c r="K47">
        <v>60578.503978431494</v>
      </c>
    </row>
    <row r="48" spans="1:11" ht="12.75">
      <c r="A48">
        <v>0.325</v>
      </c>
      <c r="B48">
        <f t="shared" si="0"/>
        <v>3.0769230769230766</v>
      </c>
      <c r="C48">
        <f t="shared" si="6"/>
        <v>0.2706817506372867</v>
      </c>
      <c r="D48">
        <f t="shared" si="7"/>
        <v>-0.02579258810960717</v>
      </c>
      <c r="E48">
        <f t="shared" si="8"/>
        <v>0.04827777777777778</v>
      </c>
      <c r="F48">
        <f t="shared" si="9"/>
        <v>1.3333333333333333E-05</v>
      </c>
      <c r="G48">
        <f t="shared" si="4"/>
        <v>0.0046136022252615035</v>
      </c>
      <c r="H48">
        <f t="shared" si="10"/>
        <v>216.75037230660234</v>
      </c>
      <c r="I48">
        <v>42457.576516287074</v>
      </c>
      <c r="J48">
        <v>469504.33365174383</v>
      </c>
      <c r="K48">
        <v>61443.20602713883</v>
      </c>
    </row>
    <row r="49" spans="1:11" ht="12.75">
      <c r="A49">
        <v>0.35</v>
      </c>
      <c r="B49">
        <f t="shared" si="0"/>
        <v>2.857142857142857</v>
      </c>
      <c r="C49">
        <f t="shared" si="6"/>
        <v>0.2690047861941126</v>
      </c>
      <c r="D49">
        <f t="shared" si="7"/>
        <v>-0.031782916092454254</v>
      </c>
      <c r="E49">
        <f t="shared" si="8"/>
        <v>0.04827777777777778</v>
      </c>
      <c r="F49">
        <f t="shared" si="9"/>
        <v>1.3333333333333333E-05</v>
      </c>
      <c r="G49">
        <f t="shared" si="4"/>
        <v>0.005717352886108285</v>
      </c>
      <c r="H49">
        <f t="shared" si="10"/>
        <v>174.9061182544366</v>
      </c>
      <c r="I49">
        <v>40293.6010910579</v>
      </c>
      <c r="J49">
        <v>158215.84277616316</v>
      </c>
      <c r="K49">
        <v>62508.23106509599</v>
      </c>
    </row>
    <row r="50" spans="1:11" ht="12.75">
      <c r="A50">
        <v>0.375</v>
      </c>
      <c r="B50">
        <f t="shared" si="0"/>
        <v>2.6666666666666665</v>
      </c>
      <c r="C50">
        <f t="shared" si="6"/>
        <v>0.2668237130483089</v>
      </c>
      <c r="D50">
        <f t="shared" si="7"/>
        <v>-0.03875362924573557</v>
      </c>
      <c r="E50">
        <f t="shared" si="8"/>
        <v>0.04827777777777778</v>
      </c>
      <c r="F50">
        <f t="shared" si="9"/>
        <v>1.3333333333333333E-05</v>
      </c>
      <c r="G50">
        <f t="shared" si="4"/>
        <v>0.0070252254902694565</v>
      </c>
      <c r="H50">
        <f t="shared" si="10"/>
        <v>142.3441854478673</v>
      </c>
      <c r="I50">
        <v>37649.63935317776</v>
      </c>
      <c r="J50">
        <v>125513.72604075428</v>
      </c>
      <c r="K50">
        <v>63778.1459557185</v>
      </c>
    </row>
    <row r="51" spans="1:11" ht="12.75">
      <c r="A51">
        <v>0.4</v>
      </c>
      <c r="B51">
        <f t="shared" si="0"/>
        <v>2.5</v>
      </c>
      <c r="C51">
        <f t="shared" si="6"/>
        <v>0.2641934093325057</v>
      </c>
      <c r="D51">
        <f t="shared" si="7"/>
        <v>-0.046825623765990684</v>
      </c>
      <c r="E51">
        <f t="shared" si="8"/>
        <v>0.04827777777777778</v>
      </c>
      <c r="F51">
        <f t="shared" si="9"/>
        <v>1.3333333333333333E-05</v>
      </c>
      <c r="G51">
        <f t="shared" si="4"/>
        <v>0.00857008372385939</v>
      </c>
      <c r="H51">
        <f t="shared" si="10"/>
        <v>116.6849744088226</v>
      </c>
      <c r="I51">
        <v>34461.65227181067</v>
      </c>
      <c r="J51">
        <v>115324.3968723057</v>
      </c>
      <c r="K51">
        <v>65271.254461475524</v>
      </c>
    </row>
    <row r="52" spans="1:11" ht="12.75">
      <c r="A52">
        <v>0.425</v>
      </c>
      <c r="B52">
        <f t="shared" si="0"/>
        <v>2.3529411764705883</v>
      </c>
      <c r="C52">
        <f t="shared" si="6"/>
        <v>0.26115977745793284</v>
      </c>
      <c r="D52">
        <f t="shared" si="7"/>
        <v>-0.05613523818478669</v>
      </c>
      <c r="E52">
        <f t="shared" si="8"/>
        <v>0.04827777777777778</v>
      </c>
      <c r="F52">
        <f t="shared" si="9"/>
        <v>1.3333333333333333E-05</v>
      </c>
      <c r="G52">
        <f t="shared" si="4"/>
        <v>0.010390446459125813</v>
      </c>
      <c r="H52">
        <f t="shared" si="10"/>
        <v>96.24225522299007</v>
      </c>
      <c r="I52">
        <v>30677.982428983894</v>
      </c>
      <c r="J52">
        <v>112289.72107891993</v>
      </c>
      <c r="K52">
        <v>67018.15195642911</v>
      </c>
    </row>
    <row r="53" spans="1:11" ht="12.75">
      <c r="A53">
        <v>0.45</v>
      </c>
      <c r="B53">
        <f t="shared" si="0"/>
        <v>2.2222222222222223</v>
      </c>
      <c r="C53">
        <f t="shared" si="6"/>
        <v>0.2577616466771041</v>
      </c>
      <c r="D53">
        <f t="shared" si="7"/>
        <v>-0.06683700075562038</v>
      </c>
      <c r="E53">
        <f t="shared" si="8"/>
        <v>0.04827777777777778</v>
      </c>
      <c r="F53">
        <f t="shared" si="9"/>
        <v>1.3333333333333333E-05</v>
      </c>
      <c r="G53">
        <f t="shared" si="4"/>
        <v>0.012531649814509136</v>
      </c>
      <c r="H53">
        <f t="shared" si="10"/>
        <v>79.7979527677354</v>
      </c>
      <c r="I53">
        <v>26272.619744628493</v>
      </c>
      <c r="J53">
        <v>112892.65281317696</v>
      </c>
      <c r="K53">
        <v>69062.85423649247</v>
      </c>
    </row>
    <row r="54" spans="1:11" ht="12.75">
      <c r="A54">
        <v>0.475</v>
      </c>
      <c r="B54">
        <f t="shared" si="0"/>
        <v>2.1052631578947367</v>
      </c>
      <c r="C54">
        <f t="shared" si="6"/>
        <v>0.2540321902757129</v>
      </c>
      <c r="D54">
        <f t="shared" si="7"/>
        <v>-0.07910701639051326</v>
      </c>
      <c r="E54">
        <f t="shared" si="8"/>
        <v>0.04827777777777778</v>
      </c>
      <c r="F54">
        <f t="shared" si="9"/>
        <v>1.3333333333333333E-05</v>
      </c>
      <c r="G54">
        <f t="shared" si="4"/>
        <v>0.015047297941594854</v>
      </c>
      <c r="H54">
        <f t="shared" si="10"/>
        <v>66.457114352453</v>
      </c>
      <c r="I54">
        <v>21261.71259340458</v>
      </c>
      <c r="J54">
        <v>116065.64224349728</v>
      </c>
      <c r="K54">
        <v>71466.06011274242</v>
      </c>
    </row>
    <row r="55" spans="1:11" ht="12.75">
      <c r="A55">
        <v>0.5</v>
      </c>
      <c r="B55">
        <f t="shared" si="0"/>
        <v>2</v>
      </c>
      <c r="C55">
        <f t="shared" si="6"/>
        <v>0.25</v>
      </c>
      <c r="D55">
        <f t="shared" si="7"/>
        <v>-0.09314718055994528</v>
      </c>
      <c r="E55">
        <f t="shared" si="8"/>
        <v>0.04827777777777778</v>
      </c>
      <c r="F55">
        <f t="shared" si="9"/>
        <v>1.3333333333333333E-05</v>
      </c>
      <c r="G55">
        <f t="shared" si="4"/>
        <v>0.018001088868131655</v>
      </c>
      <c r="H55">
        <f t="shared" si="10"/>
        <v>55.552195054731186</v>
      </c>
      <c r="I55">
        <v>15720.664613647848</v>
      </c>
      <c r="J55">
        <v>121606.45045542967</v>
      </c>
      <c r="K55">
        <v>74310.93636881633</v>
      </c>
    </row>
    <row r="56" spans="1:11" ht="12.75">
      <c r="A56">
        <v>0.525</v>
      </c>
      <c r="B56">
        <f t="shared" si="0"/>
        <v>1.9047619047619047</v>
      </c>
      <c r="C56">
        <f t="shared" si="6"/>
        <v>0.24568991345044994</v>
      </c>
      <c r="D56">
        <f aca="true" t="shared" si="11" ref="D56:D75">(LN(1-A56))+A56+($B$12*A56*A56)</f>
        <v>-0.10919047494749584</v>
      </c>
      <c r="E56">
        <f t="shared" si="8"/>
        <v>0.04827777777777778</v>
      </c>
      <c r="F56">
        <f t="shared" si="9"/>
        <v>1.3333333333333333E-05</v>
      </c>
      <c r="G56">
        <f t="shared" si="4"/>
        <v>0.021469132681923003</v>
      </c>
      <c r="H56">
        <f t="shared" si="10"/>
        <v>46.57850015720474</v>
      </c>
      <c r="I56">
        <v>9796.679942687751</v>
      </c>
      <c r="J56">
        <v>129818.83291377484</v>
      </c>
      <c r="K56">
        <v>77712.59652928144</v>
      </c>
    </row>
    <row r="57" spans="1:11" ht="12.75">
      <c r="A57">
        <v>0.55</v>
      </c>
      <c r="B57">
        <f t="shared" si="0"/>
        <v>1.8181818181818181</v>
      </c>
      <c r="C57">
        <f t="shared" si="6"/>
        <v>0.24112366018809162</v>
      </c>
      <c r="D57">
        <f t="shared" si="11"/>
        <v>-0.12750769621777167</v>
      </c>
      <c r="E57">
        <f t="shared" si="8"/>
        <v>0.04827777777777778</v>
      </c>
      <c r="F57">
        <f t="shared" si="9"/>
        <v>1.3333333333333333E-05</v>
      </c>
      <c r="G57">
        <f t="shared" si="4"/>
        <v>0.025542923495311114</v>
      </c>
      <c r="H57">
        <f t="shared" si="10"/>
        <v>39.149786444122924</v>
      </c>
      <c r="I57">
        <v>3709.859412420399</v>
      </c>
      <c r="J57">
        <v>141524.05345181184</v>
      </c>
      <c r="K57">
        <v>81833.63252985086</v>
      </c>
    </row>
    <row r="58" spans="1:11" ht="12.75">
      <c r="A58">
        <v>0.575</v>
      </c>
      <c r="B58">
        <f t="shared" si="0"/>
        <v>1.7391304347826089</v>
      </c>
      <c r="C58">
        <f t="shared" si="6"/>
        <v>0.23632037263312577</v>
      </c>
      <c r="D58">
        <f t="shared" si="11"/>
        <v>-0.14841611005772015</v>
      </c>
      <c r="E58">
        <f t="shared" si="8"/>
        <v>0.04827777777777778</v>
      </c>
      <c r="F58">
        <f t="shared" si="9"/>
        <v>1.3333333333333333E-05</v>
      </c>
      <c r="G58">
        <f t="shared" si="4"/>
        <v>0.030333190653177685</v>
      </c>
      <c r="H58">
        <f t="shared" si="10"/>
        <v>32.96718803616001</v>
      </c>
      <c r="I58">
        <v>-2263.1233384015777</v>
      </c>
      <c r="J58">
        <v>158351.97563171206</v>
      </c>
      <c r="K58">
        <v>86910.30307892442</v>
      </c>
    </row>
    <row r="59" spans="1:11" ht="12.75">
      <c r="A59">
        <v>0.6</v>
      </c>
      <c r="B59">
        <f t="shared" si="0"/>
        <v>1.6666666666666667</v>
      </c>
      <c r="C59">
        <f t="shared" si="6"/>
        <v>0.2312969946450621</v>
      </c>
      <c r="D59">
        <f t="shared" si="11"/>
        <v>-0.17229073187415503</v>
      </c>
      <c r="E59">
        <f t="shared" si="8"/>
        <v>0.04827777777777778</v>
      </c>
      <c r="F59">
        <f t="shared" si="9"/>
        <v>1.3333333333333333E-05</v>
      </c>
      <c r="G59">
        <f t="shared" si="4"/>
        <v>0.0359749491742797</v>
      </c>
      <c r="H59">
        <f t="shared" si="10"/>
        <v>27.797120578420447</v>
      </c>
      <c r="I59">
        <v>-7823.701248946023</v>
      </c>
      <c r="J59">
        <v>183554.2737976904</v>
      </c>
      <c r="K59">
        <v>93298.70764154743</v>
      </c>
    </row>
    <row r="60" spans="1:11" ht="12.75">
      <c r="A60">
        <v>0.625</v>
      </c>
      <c r="B60">
        <f t="shared" si="0"/>
        <v>1.6</v>
      </c>
      <c r="C60">
        <f t="shared" si="6"/>
        <v>0.2260686116472258</v>
      </c>
      <c r="D60">
        <f t="shared" si="11"/>
        <v>-0.1995792530117262</v>
      </c>
      <c r="E60">
        <f t="shared" si="8"/>
        <v>0.04827777777777778</v>
      </c>
      <c r="F60">
        <f t="shared" si="9"/>
        <v>1.3333333333333333E-05</v>
      </c>
      <c r="G60">
        <f t="shared" si="4"/>
        <v>0.04263421181685562</v>
      </c>
      <c r="H60">
        <f t="shared" si="10"/>
        <v>23.455341552828838</v>
      </c>
      <c r="I60">
        <v>-12697.392698935459</v>
      </c>
      <c r="J60">
        <v>224327.64494192685</v>
      </c>
      <c r="K60">
        <v>101561.1103089143</v>
      </c>
    </row>
    <row r="61" spans="1:11" ht="12.75">
      <c r="A61">
        <v>0.65</v>
      </c>
      <c r="B61">
        <f t="shared" si="0"/>
        <v>1.5384615384615383</v>
      </c>
      <c r="C61">
        <f t="shared" si="6"/>
        <v>0.2206487198688249</v>
      </c>
      <c r="D61">
        <f t="shared" si="11"/>
        <v>-0.2308221244986778</v>
      </c>
      <c r="E61">
        <f t="shared" si="8"/>
        <v>0.04827777777777778</v>
      </c>
      <c r="F61">
        <f t="shared" si="9"/>
        <v>1.3333333333333333E-05</v>
      </c>
      <c r="G61">
        <f t="shared" si="4"/>
        <v>0.050517044568850825</v>
      </c>
      <c r="H61">
        <f t="shared" si="10"/>
        <v>19.795298963641418</v>
      </c>
      <c r="I61">
        <v>-16677.448629981933</v>
      </c>
      <c r="J61">
        <v>300026.2872543642</v>
      </c>
      <c r="K61">
        <v>112639.87585919778</v>
      </c>
    </row>
    <row r="62" spans="1:11" ht="12.75">
      <c r="A62">
        <v>0.675</v>
      </c>
      <c r="B62">
        <f t="shared" si="0"/>
        <v>1.4814814814814814</v>
      </c>
      <c r="C62">
        <f t="shared" si="6"/>
        <v>0.2150494478223427</v>
      </c>
      <c r="D62">
        <f t="shared" si="11"/>
        <v>-0.26668009665239967</v>
      </c>
      <c r="E62">
        <f t="shared" si="8"/>
        <v>0.04827777777777778</v>
      </c>
      <c r="F62">
        <f t="shared" si="9"/>
        <v>1.3333333333333333E-05</v>
      </c>
      <c r="G62">
        <f t="shared" si="4"/>
        <v>0.05988199411955844</v>
      </c>
      <c r="H62">
        <f t="shared" si="10"/>
        <v>16.69951067433447</v>
      </c>
      <c r="I62">
        <v>-19652.23077686397</v>
      </c>
      <c r="J62">
        <v>485978.3424116585</v>
      </c>
      <c r="K62">
        <v>128243.7488991654</v>
      </c>
    </row>
    <row r="63" spans="1:11" ht="12.75">
      <c r="A63">
        <v>0.7</v>
      </c>
      <c r="B63">
        <f t="shared" si="0"/>
        <v>1.4285714285714286</v>
      </c>
      <c r="C63">
        <f t="shared" si="6"/>
        <v>0.20928173993023946</v>
      </c>
      <c r="D63">
        <f t="shared" si="11"/>
        <v>-0.307972804325936</v>
      </c>
      <c r="E63">
        <f t="shared" si="8"/>
        <v>0.04827777777777778</v>
      </c>
      <c r="F63">
        <f t="shared" si="9"/>
        <v>1.3333333333333333E-05</v>
      </c>
      <c r="G63">
        <f t="shared" si="4"/>
        <v>0.07105747991679855</v>
      </c>
      <c r="H63">
        <f t="shared" si="10"/>
        <v>14.073113782967022</v>
      </c>
      <c r="I63">
        <v>-21609.244551115513</v>
      </c>
      <c r="J63">
        <v>1639284.7156263408</v>
      </c>
      <c r="K63">
        <v>151826.09443115164</v>
      </c>
    </row>
    <row r="64" spans="1:11" ht="12.75">
      <c r="A64">
        <v>0.725</v>
      </c>
      <c r="B64">
        <f t="shared" si="0"/>
        <v>1.3793103448275863</v>
      </c>
      <c r="C64">
        <f t="shared" si="6"/>
        <v>0.20335550987930834</v>
      </c>
      <c r="D64">
        <f t="shared" si="11"/>
        <v>-0.3557341813155656</v>
      </c>
      <c r="E64">
        <f t="shared" si="8"/>
        <v>0.04827777777777778</v>
      </c>
      <c r="F64">
        <f t="shared" si="9"/>
        <v>1.3333333333333333E-05</v>
      </c>
      <c r="G64">
        <f t="shared" si="4"/>
        <v>0.08446669170904395</v>
      </c>
      <c r="H64">
        <f t="shared" si="10"/>
        <v>11.838986229561645</v>
      </c>
      <c r="I64">
        <v>-22618.427401811565</v>
      </c>
      <c r="J64">
        <v>-962545.9604781388</v>
      </c>
      <c r="K64">
        <v>191576.5730800912</v>
      </c>
    </row>
    <row r="65" spans="1:11" ht="12.75">
      <c r="A65">
        <v>0.75</v>
      </c>
      <c r="B65">
        <f t="shared" si="0"/>
        <v>1.3333333333333333</v>
      </c>
      <c r="C65">
        <f t="shared" si="6"/>
        <v>0.19727976955666926</v>
      </c>
      <c r="D65">
        <f t="shared" si="11"/>
        <v>-0.41129436111989054</v>
      </c>
      <c r="E65">
        <f t="shared" si="8"/>
        <v>0.04827777777777778</v>
      </c>
      <c r="F65">
        <f t="shared" si="9"/>
        <v>1.3333333333333333E-05</v>
      </c>
      <c r="G65">
        <f t="shared" si="4"/>
        <v>0.10066418978972916</v>
      </c>
      <c r="H65">
        <f t="shared" si="10"/>
        <v>9.934019258376138</v>
      </c>
      <c r="I65">
        <v>-22803.93512191354</v>
      </c>
      <c r="J65">
        <v>-341572.5916971029</v>
      </c>
      <c r="K65">
        <v>272786.2326675547</v>
      </c>
    </row>
    <row r="66" spans="1:11" ht="12.75">
      <c r="A66">
        <v>0.775</v>
      </c>
      <c r="B66">
        <f t="shared" si="0"/>
        <v>1.2903225806451613</v>
      </c>
      <c r="C66">
        <f t="shared" si="6"/>
        <v>0.19106273813338653</v>
      </c>
      <c r="D66">
        <f t="shared" si="11"/>
        <v>-0.4764048767777168</v>
      </c>
      <c r="E66">
        <f t="shared" si="8"/>
        <v>0.04827777777777778</v>
      </c>
      <c r="F66">
        <f t="shared" si="9"/>
        <v>1.3333333333333333E-05</v>
      </c>
      <c r="G66">
        <f t="shared" si="4"/>
        <v>0.12039143006754532</v>
      </c>
      <c r="H66">
        <f t="shared" si="10"/>
        <v>8.306239069001442</v>
      </c>
      <c r="I66">
        <v>-22314.60903048295</v>
      </c>
      <c r="J66">
        <v>-195762.13479241182</v>
      </c>
      <c r="K66">
        <v>531301.9876860937</v>
      </c>
    </row>
    <row r="67" spans="1:11" ht="12.75">
      <c r="A67">
        <v>0.8</v>
      </c>
      <c r="B67">
        <f t="shared" si="0"/>
        <v>1.25</v>
      </c>
      <c r="C67">
        <f t="shared" si="6"/>
        <v>0.1847119348892191</v>
      </c>
      <c r="D67">
        <f t="shared" si="11"/>
        <v>-0.5534379124341005</v>
      </c>
      <c r="E67">
        <f t="shared" si="8"/>
        <v>0.04827777777777778</v>
      </c>
      <c r="F67">
        <f t="shared" si="9"/>
        <v>1.3333333333333333E-05</v>
      </c>
      <c r="G67">
        <f t="shared" si="4"/>
        <v>0.14466426001175994</v>
      </c>
      <c r="H67">
        <f t="shared" si="10"/>
        <v>6.912557392673966</v>
      </c>
      <c r="I67">
        <v>-21300.025893846272</v>
      </c>
      <c r="J67">
        <v>-130672.2393857623</v>
      </c>
      <c r="K67">
        <v>-5282442.5792766</v>
      </c>
    </row>
    <row r="68" spans="1:11" ht="12.75">
      <c r="A68">
        <v>0.825</v>
      </c>
      <c r="B68">
        <f t="shared" si="0"/>
        <v>1.2121212121212122</v>
      </c>
      <c r="C68">
        <f t="shared" si="6"/>
        <v>0.17823425863037157</v>
      </c>
      <c r="D68">
        <f t="shared" si="11"/>
        <v>-0.6457193050586228</v>
      </c>
      <c r="E68">
        <f t="shared" si="8"/>
        <v>0.04827777777777778</v>
      </c>
      <c r="F68">
        <f t="shared" si="9"/>
        <v>1.3333333333333333E-05</v>
      </c>
      <c r="G68">
        <f t="shared" si="4"/>
        <v>0.17491738015348368</v>
      </c>
      <c r="H68">
        <f t="shared" si="10"/>
        <v>5.716984779457228</v>
      </c>
      <c r="I68">
        <v>-19894.65698206735</v>
      </c>
      <c r="J68">
        <v>-93774.88535972242</v>
      </c>
      <c r="K68">
        <v>-380114.2866946571</v>
      </c>
    </row>
    <row r="69" spans="1:11" ht="12.75">
      <c r="A69">
        <v>0.85</v>
      </c>
      <c r="B69">
        <f t="shared" si="0"/>
        <v>1.1764705882352942</v>
      </c>
      <c r="C69">
        <f t="shared" si="6"/>
        <v>0.1716360559812256</v>
      </c>
      <c r="D69">
        <f t="shared" si="11"/>
        <v>-0.7581199848858812</v>
      </c>
      <c r="E69">
        <f t="shared" si="8"/>
        <v>0.04827777777777778</v>
      </c>
      <c r="F69">
        <f t="shared" si="9"/>
        <v>1.3333333333333333E-05</v>
      </c>
      <c r="G69">
        <f t="shared" si="4"/>
        <v>0.21325726946302595</v>
      </c>
      <c r="H69">
        <f t="shared" si="10"/>
        <v>4.689171921397866</v>
      </c>
      <c r="I69">
        <v>-18209.39029162284</v>
      </c>
      <c r="J69">
        <v>-69957.8075587712</v>
      </c>
      <c r="K69">
        <v>-179725.77480628996</v>
      </c>
    </row>
    <row r="70" spans="1:11" ht="12.75">
      <c r="A70">
        <v>0.875</v>
      </c>
      <c r="B70">
        <f t="shared" si="0"/>
        <v>1.1428571428571428</v>
      </c>
      <c r="C70">
        <f t="shared" si="6"/>
        <v>0.16492318038774767</v>
      </c>
      <c r="D70">
        <f t="shared" si="11"/>
        <v>-0.8981915416798357</v>
      </c>
      <c r="E70">
        <f t="shared" si="8"/>
        <v>0.04827777777777778</v>
      </c>
      <c r="F70">
        <f t="shared" si="9"/>
        <v>1.3333333333333333E-05</v>
      </c>
      <c r="G70">
        <f t="shared" si="4"/>
        <v>0.26293993679289285</v>
      </c>
      <c r="H70">
        <f t="shared" si="10"/>
        <v>3.803149921602284</v>
      </c>
      <c r="I70">
        <v>-16328.020452272094</v>
      </c>
      <c r="J70">
        <v>-53235.137813584995</v>
      </c>
      <c r="K70">
        <v>-108933.32333141341</v>
      </c>
    </row>
    <row r="71" spans="1:11" ht="12.75">
      <c r="A71">
        <v>0.9</v>
      </c>
      <c r="B71">
        <f t="shared" si="0"/>
        <v>1.1111111111111112</v>
      </c>
      <c r="C71">
        <f t="shared" si="6"/>
        <v>0.1581010433232541</v>
      </c>
      <c r="D71">
        <f t="shared" si="11"/>
        <v>-1.078585092994046</v>
      </c>
      <c r="E71">
        <f t="shared" si="8"/>
        <v>0.04827777777777778</v>
      </c>
      <c r="F71">
        <f t="shared" si="9"/>
        <v>1.3333333333333333E-05</v>
      </c>
      <c r="G71">
        <f t="shared" si="4"/>
        <v>0.3293703719679508</v>
      </c>
      <c r="H71">
        <f t="shared" si="10"/>
        <v>3.036095790963567</v>
      </c>
      <c r="I71">
        <v>-14305.6430899078</v>
      </c>
      <c r="J71">
        <v>-40744.5766822268</v>
      </c>
      <c r="K71">
        <v>-72453.25843452883</v>
      </c>
    </row>
    <row r="72" spans="1:11" ht="12.75">
      <c r="A72">
        <v>0.925</v>
      </c>
      <c r="B72">
        <f t="shared" si="0"/>
        <v>1.081081081081081</v>
      </c>
      <c r="C72">
        <f t="shared" si="6"/>
        <v>0.15117465891348858</v>
      </c>
      <c r="D72">
        <f t="shared" si="11"/>
        <v>-1.323017165445827</v>
      </c>
      <c r="E72">
        <f t="shared" si="8"/>
        <v>0.04827777777777778</v>
      </c>
      <c r="F72">
        <f t="shared" si="9"/>
        <v>1.3333333333333333E-05</v>
      </c>
      <c r="G72">
        <f t="shared" si="4"/>
        <v>0.42252018182657686</v>
      </c>
      <c r="H72">
        <f t="shared" si="10"/>
        <v>2.3667508512302247</v>
      </c>
      <c r="I72">
        <v>-12164.765951679788</v>
      </c>
      <c r="J72">
        <v>-30914.561309370558</v>
      </c>
      <c r="K72">
        <v>-49889.75242701699</v>
      </c>
    </row>
    <row r="73" spans="1:11" ht="12.75">
      <c r="A73">
        <v>0.95</v>
      </c>
      <c r="B73">
        <f t="shared" si="0"/>
        <v>1.0526315789473684</v>
      </c>
      <c r="C73">
        <f t="shared" si="6"/>
        <v>0.14414868298049754</v>
      </c>
      <c r="D73">
        <f t="shared" si="11"/>
        <v>-1.6847322735539902</v>
      </c>
      <c r="E73">
        <f t="shared" si="8"/>
        <v>0.04827777777777778</v>
      </c>
      <c r="F73">
        <f t="shared" si="9"/>
        <v>1.3333333333333333E-05</v>
      </c>
      <c r="G73">
        <f t="shared" si="4"/>
        <v>0.5642580328752225</v>
      </c>
      <c r="H73">
        <f t="shared" si="10"/>
        <v>1.7722388370873854</v>
      </c>
      <c r="I73">
        <v>-9879.100145133674</v>
      </c>
      <c r="J73">
        <v>-22743.385567801244</v>
      </c>
      <c r="K73">
        <v>-34126.351900257396</v>
      </c>
    </row>
    <row r="74" spans="1:11" ht="12.75">
      <c r="A74">
        <v>0.975</v>
      </c>
      <c r="B74">
        <f t="shared" si="0"/>
        <v>1.0256410256410258</v>
      </c>
      <c r="C74">
        <f t="shared" si="6"/>
        <v>0.13702744733084543</v>
      </c>
      <c r="D74">
        <f t="shared" si="11"/>
        <v>-2.333629454113935</v>
      </c>
      <c r="E74">
        <f t="shared" si="8"/>
        <v>0.04827777777777778</v>
      </c>
      <c r="F74">
        <f t="shared" si="9"/>
        <v>1.3333333333333333E-05</v>
      </c>
      <c r="G74">
        <f t="shared" si="4"/>
        <v>0.8222022188153199</v>
      </c>
      <c r="H74">
        <f t="shared" si="10"/>
        <v>1.2162458056132008</v>
      </c>
      <c r="I74">
        <v>-7294.715380651854</v>
      </c>
      <c r="J74">
        <v>-15346.864031067715</v>
      </c>
      <c r="K74">
        <v>-21692.640764519463</v>
      </c>
    </row>
    <row r="75" spans="1:11" ht="12.75">
      <c r="A75">
        <v>1</v>
      </c>
      <c r="B75">
        <f t="shared" si="0"/>
        <v>1</v>
      </c>
      <c r="C75">
        <f t="shared" si="6"/>
        <v>0.12981498997369967</v>
      </c>
      <c r="D75" t="e">
        <f t="shared" si="11"/>
        <v>#NUM!</v>
      </c>
      <c r="E75">
        <f t="shared" si="8"/>
        <v>0.04827777777777778</v>
      </c>
      <c r="F75">
        <f t="shared" si="9"/>
        <v>1.3333333333333333E-05</v>
      </c>
      <c r="G75" t="e">
        <f t="shared" si="4"/>
        <v>#NUM!</v>
      </c>
      <c r="H75" t="e">
        <f t="shared" si="10"/>
        <v>#NUM!</v>
      </c>
      <c r="I75" t="e">
        <v>#NUM!</v>
      </c>
      <c r="J75" t="e">
        <v>#NUM!</v>
      </c>
      <c r="K75" t="e">
        <v>#NUM!</v>
      </c>
    </row>
    <row r="76" ht="12.75">
      <c r="A76">
        <v>1.025</v>
      </c>
    </row>
    <row r="77" ht="12.75">
      <c r="A77">
        <v>1.05</v>
      </c>
    </row>
    <row r="78" ht="12.75">
      <c r="A78">
        <v>1.075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Irvine</dc:creator>
  <cp:keywords/>
  <dc:description/>
  <cp:lastModifiedBy>Darrell Irvine</cp:lastModifiedBy>
  <dcterms:created xsi:type="dcterms:W3CDTF">2003-03-04T15:03:00Z</dcterms:created>
  <dcterms:modified xsi:type="dcterms:W3CDTF">2004-02-29T15:42:27Z</dcterms:modified>
  <cp:category/>
  <cp:version/>
  <cp:contentType/>
  <cp:contentStatus/>
</cp:coreProperties>
</file>