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Q1d Ng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<sst xmlns="http://schemas.openxmlformats.org/spreadsheetml/2006/main" count="42" uniqueCount="19">
  <si>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figure 6a</t>
  </si>
  <si>
    <t>figure 6b</t>
  </si>
  <si>
    <t>point on image</t>
  </si>
  <si>
    <t>point on graph</t>
  </si>
  <si>
    <t>x scaling</t>
  </si>
  <si>
    <t>pixels per xunit</t>
  </si>
  <si>
    <t>x</t>
  </si>
  <si>
    <t>y</t>
  </si>
  <si>
    <t>y scaling</t>
  </si>
  <si>
    <t>pixels per yunit</t>
  </si>
  <si>
    <t>D [nm]</t>
  </si>
  <si>
    <t>Force [nN]</t>
  </si>
  <si>
    <t>rectangles under curve [nN.nm]</t>
  </si>
  <si>
    <t>loading</t>
  </si>
  <si>
    <t>AUC [nN.nm]</t>
  </si>
  <si>
    <t>unloading</t>
  </si>
  <si>
    <t>energy dissipated</t>
  </si>
  <si>
    <t>nN.nM</t>
  </si>
  <si>
    <t>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</si>
</sst>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b/>
      <sz val="8"/>
      <name val="Arial"/>
      <family val="0"/>
    </font>
    <font>
      <b/>
      <sz val="5.25"/>
      <name val="Arial"/>
      <family val="0"/>
    </font>
    <font>
      <sz val="5"/>
      <name val="Arial"/>
      <family val="0"/>
    </font>
    <font>
      <b/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Nanosized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Ng'!$C$9:$C$25</c:f>
              <c:numCache>
                <c:ptCount val="17"/>
                <c:pt idx="0">
                  <c:v>0</c:v>
                </c:pt>
                <c:pt idx="1">
                  <c:v>114.28571428571429</c:v>
                </c:pt>
                <c:pt idx="2">
                  <c:v>211.76470588235296</c:v>
                </c:pt>
                <c:pt idx="3">
                  <c:v>272.2689075630252</c:v>
                </c:pt>
                <c:pt idx="4">
                  <c:v>342.8571428571429</c:v>
                </c:pt>
                <c:pt idx="5">
                  <c:v>396.6386554621849</c:v>
                </c:pt>
                <c:pt idx="6">
                  <c:v>500.8403361344538</c:v>
                </c:pt>
                <c:pt idx="7">
                  <c:v>551.2605042016806</c:v>
                </c:pt>
                <c:pt idx="8">
                  <c:v>625.2100840336135</c:v>
                </c:pt>
                <c:pt idx="9">
                  <c:v>689.0756302521008</c:v>
                </c:pt>
                <c:pt idx="10">
                  <c:v>793.2773109243698</c:v>
                </c:pt>
                <c:pt idx="11">
                  <c:v>867.2268907563025</c:v>
                </c:pt>
                <c:pt idx="12">
                  <c:v>921.0084033613446</c:v>
                </c:pt>
                <c:pt idx="13">
                  <c:v>947.8991596638656</c:v>
                </c:pt>
                <c:pt idx="14">
                  <c:v>1018.4873949579833</c:v>
                </c:pt>
                <c:pt idx="15">
                  <c:v>1082.3529411764707</c:v>
                </c:pt>
                <c:pt idx="16">
                  <c:v>1126.0504201680674</c:v>
                </c:pt>
              </c:numCache>
            </c:numRef>
          </c:xVal>
          <c:yVal>
            <c:numRef>
              <c:f>'Q1d Ng'!$D$9:$D$25</c:f>
              <c:numCache>
                <c:ptCount val="17"/>
                <c:pt idx="0">
                  <c:v>0</c:v>
                </c:pt>
                <c:pt idx="1">
                  <c:v>0.04</c:v>
                </c:pt>
                <c:pt idx="2">
                  <c:v>0.07428571428571429</c:v>
                </c:pt>
                <c:pt idx="3">
                  <c:v>0.09142857142857143</c:v>
                </c:pt>
                <c:pt idx="4">
                  <c:v>0.15428571428571428</c:v>
                </c:pt>
                <c:pt idx="5">
                  <c:v>0.19428571428571428</c:v>
                </c:pt>
                <c:pt idx="6">
                  <c:v>0.28</c:v>
                </c:pt>
                <c:pt idx="7">
                  <c:v>0.37142857142857144</c:v>
                </c:pt>
                <c:pt idx="8">
                  <c:v>0.5085714285714286</c:v>
                </c:pt>
                <c:pt idx="9">
                  <c:v>0.6171428571428571</c:v>
                </c:pt>
                <c:pt idx="10">
                  <c:v>0.7714285714285715</c:v>
                </c:pt>
                <c:pt idx="11">
                  <c:v>0.9314285714285714</c:v>
                </c:pt>
                <c:pt idx="12">
                  <c:v>1.0342857142857143</c:v>
                </c:pt>
                <c:pt idx="13">
                  <c:v>1.1028571428571428</c:v>
                </c:pt>
                <c:pt idx="14">
                  <c:v>1.2514285714285713</c:v>
                </c:pt>
                <c:pt idx="15">
                  <c:v>1.4114285714285715</c:v>
                </c:pt>
                <c:pt idx="16">
                  <c:v>1.5371428571428571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Ng'!$C$28:$C$46</c:f>
              <c:numCache>
                <c:ptCount val="19"/>
                <c:pt idx="0">
                  <c:v>0</c:v>
                </c:pt>
                <c:pt idx="1">
                  <c:v>63.865546218487395</c:v>
                </c:pt>
                <c:pt idx="2">
                  <c:v>124.36974789915966</c:v>
                </c:pt>
                <c:pt idx="3">
                  <c:v>168.0672268907563</c:v>
                </c:pt>
                <c:pt idx="4">
                  <c:v>265.546218487395</c:v>
                </c:pt>
                <c:pt idx="5">
                  <c:v>319.327731092437</c:v>
                </c:pt>
                <c:pt idx="6">
                  <c:v>373.10924369747903</c:v>
                </c:pt>
                <c:pt idx="7">
                  <c:v>423.5294117647059</c:v>
                </c:pt>
                <c:pt idx="8">
                  <c:v>494.11764705882354</c:v>
                </c:pt>
                <c:pt idx="9">
                  <c:v>578.1512605042017</c:v>
                </c:pt>
                <c:pt idx="10">
                  <c:v>625.2100840336135</c:v>
                </c:pt>
                <c:pt idx="11">
                  <c:v>699.1596638655462</c:v>
                </c:pt>
                <c:pt idx="12">
                  <c:v>766.3865546218487</c:v>
                </c:pt>
                <c:pt idx="13">
                  <c:v>826.890756302521</c:v>
                </c:pt>
                <c:pt idx="14">
                  <c:v>900.8403361344539</c:v>
                </c:pt>
                <c:pt idx="15">
                  <c:v>984.873949579832</c:v>
                </c:pt>
                <c:pt idx="16">
                  <c:v>1062.18487394958</c:v>
                </c:pt>
                <c:pt idx="17">
                  <c:v>1092.4369747899161</c:v>
                </c:pt>
                <c:pt idx="18">
                  <c:v>1115.966386554622</c:v>
                </c:pt>
              </c:numCache>
            </c:numRef>
          </c:xVal>
          <c:yVal>
            <c:numRef>
              <c:f>'Q1d Ng'!$D$28:$D$46</c:f>
              <c:numCache>
                <c:ptCount val="19"/>
                <c:pt idx="0">
                  <c:v>0</c:v>
                </c:pt>
                <c:pt idx="1">
                  <c:v>0.011428571428571429</c:v>
                </c:pt>
                <c:pt idx="2">
                  <c:v>0.022857142857142857</c:v>
                </c:pt>
                <c:pt idx="3">
                  <c:v>0.022857142857142857</c:v>
                </c:pt>
                <c:pt idx="4">
                  <c:v>0.02857142857142857</c:v>
                </c:pt>
                <c:pt idx="5">
                  <c:v>0.05714285714285714</c:v>
                </c:pt>
                <c:pt idx="6">
                  <c:v>0.09142857142857143</c:v>
                </c:pt>
                <c:pt idx="7">
                  <c:v>0.10857142857142857</c:v>
                </c:pt>
                <c:pt idx="8">
                  <c:v>0.13714285714285715</c:v>
                </c:pt>
                <c:pt idx="9">
                  <c:v>0.19428571428571428</c:v>
                </c:pt>
                <c:pt idx="10">
                  <c:v>0.26857142857142857</c:v>
                </c:pt>
                <c:pt idx="11">
                  <c:v>0.3657142857142857</c:v>
                </c:pt>
                <c:pt idx="12">
                  <c:v>0.45714285714285713</c:v>
                </c:pt>
                <c:pt idx="13">
                  <c:v>0.5714285714285714</c:v>
                </c:pt>
                <c:pt idx="14">
                  <c:v>0.7371428571428571</c:v>
                </c:pt>
                <c:pt idx="15">
                  <c:v>0.9314285714285714</c:v>
                </c:pt>
                <c:pt idx="16">
                  <c:v>1.177142857142857</c:v>
                </c:pt>
                <c:pt idx="17">
                  <c:v>1.3314285714285714</c:v>
                </c:pt>
                <c:pt idx="18">
                  <c:v>1.4285714285714286</c:v>
                </c:pt>
              </c:numCache>
            </c:numRef>
          </c:yVal>
          <c:smooth val="1"/>
        </c:ser>
        <c:axId val="61067264"/>
        <c:axId val="12734465"/>
      </c:scatterChart>
      <c:valAx>
        <c:axId val="6106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34465"/>
        <c:crosses val="autoZero"/>
        <c:crossBetween val="midCat"/>
        <c:dispUnits/>
      </c:valAx>
      <c:valAx>
        <c:axId val="1273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672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Micron-sized colloidal tip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'Q1d Ng'!$K$9:$K$32</c:f>
              <c:numCache>
                <c:ptCount val="24"/>
                <c:pt idx="0">
                  <c:v>0</c:v>
                </c:pt>
                <c:pt idx="1">
                  <c:v>52.892561983471076</c:v>
                </c:pt>
                <c:pt idx="2">
                  <c:v>112.39669421487604</c:v>
                </c:pt>
                <c:pt idx="3">
                  <c:v>185.12396694214877</c:v>
                </c:pt>
                <c:pt idx="4">
                  <c:v>244.62809917355372</c:v>
                </c:pt>
                <c:pt idx="5">
                  <c:v>307.43801652892563</c:v>
                </c:pt>
                <c:pt idx="6">
                  <c:v>386.77685950413223</c:v>
                </c:pt>
                <c:pt idx="7">
                  <c:v>456.19834710743805</c:v>
                </c:pt>
                <c:pt idx="8">
                  <c:v>519.00826446281</c:v>
                </c:pt>
                <c:pt idx="9">
                  <c:v>595.0413223140496</c:v>
                </c:pt>
                <c:pt idx="10">
                  <c:v>641.3223140495868</c:v>
                </c:pt>
                <c:pt idx="11">
                  <c:v>687.603305785124</c:v>
                </c:pt>
                <c:pt idx="12">
                  <c:v>737.1900826446281</c:v>
                </c:pt>
                <c:pt idx="13">
                  <c:v>790.0826446280992</c:v>
                </c:pt>
                <c:pt idx="14">
                  <c:v>859.504132231405</c:v>
                </c:pt>
                <c:pt idx="15">
                  <c:v>905.7851239669421</c:v>
                </c:pt>
                <c:pt idx="16">
                  <c:v>958.6776859504132</c:v>
                </c:pt>
                <c:pt idx="17">
                  <c:v>991.7355371900827</c:v>
                </c:pt>
                <c:pt idx="18">
                  <c:v>1034.7107438016528</c:v>
                </c:pt>
                <c:pt idx="19">
                  <c:v>1074.3801652892562</c:v>
                </c:pt>
                <c:pt idx="20">
                  <c:v>1110.7438016528927</c:v>
                </c:pt>
                <c:pt idx="21">
                  <c:v>1133.8842975206612</c:v>
                </c:pt>
                <c:pt idx="22">
                  <c:v>1163.6363636363637</c:v>
                </c:pt>
                <c:pt idx="23">
                  <c:v>1176.8595041322315</c:v>
                </c:pt>
              </c:numCache>
            </c:numRef>
          </c:xVal>
          <c:yVal>
            <c:numRef>
              <c:f>'Q1d Ng'!$L$9:$L$32</c:f>
              <c:numCache>
                <c:ptCount val="24"/>
                <c:pt idx="0">
                  <c:v>0</c:v>
                </c:pt>
                <c:pt idx="1">
                  <c:v>0.016901413211665696</c:v>
                </c:pt>
                <c:pt idx="2">
                  <c:v>0.042253533029164236</c:v>
                </c:pt>
                <c:pt idx="3">
                  <c:v>0.08450706605832847</c:v>
                </c:pt>
                <c:pt idx="4">
                  <c:v>0.109859185875827</c:v>
                </c:pt>
                <c:pt idx="5">
                  <c:v>0.11830989248165986</c:v>
                </c:pt>
                <c:pt idx="6">
                  <c:v>0.15211271890499126</c:v>
                </c:pt>
                <c:pt idx="7">
                  <c:v>0.219718371751654</c:v>
                </c:pt>
                <c:pt idx="8">
                  <c:v>0.29577473120414965</c:v>
                </c:pt>
                <c:pt idx="9">
                  <c:v>0.3971832104741438</c:v>
                </c:pt>
                <c:pt idx="10">
                  <c:v>0.4901409831383051</c:v>
                </c:pt>
                <c:pt idx="11">
                  <c:v>0.6422537020432963</c:v>
                </c:pt>
                <c:pt idx="12">
                  <c:v>0.7859157143424548</c:v>
                </c:pt>
                <c:pt idx="13">
                  <c:v>0.9549298464591117</c:v>
                </c:pt>
                <c:pt idx="14">
                  <c:v>1.1492960983932672</c:v>
                </c:pt>
                <c:pt idx="15">
                  <c:v>1.27605669748076</c:v>
                </c:pt>
                <c:pt idx="16">
                  <c:v>1.4450708295974168</c:v>
                </c:pt>
                <c:pt idx="17">
                  <c:v>1.554930015473244</c:v>
                </c:pt>
                <c:pt idx="18">
                  <c:v>1.6732399079549036</c:v>
                </c:pt>
                <c:pt idx="19">
                  <c:v>1.7830990938307307</c:v>
                </c:pt>
                <c:pt idx="20">
                  <c:v>1.9014089863123906</c:v>
                </c:pt>
                <c:pt idx="21">
                  <c:v>1.9774653457648863</c:v>
                </c:pt>
                <c:pt idx="22">
                  <c:v>2.0788738250348806</c:v>
                </c:pt>
                <c:pt idx="23">
                  <c:v>2.1802823043048747</c:v>
                </c:pt>
              </c:numCache>
            </c:numRef>
          </c:yVal>
          <c:smooth val="1"/>
        </c:ser>
        <c:ser>
          <c:idx val="1"/>
          <c:order val="1"/>
          <c:tx>
            <c:v>unloading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'Q1d Ng'!$K$35:$K$61</c:f>
              <c:numCache>
                <c:ptCount val="27"/>
                <c:pt idx="0">
                  <c:v>0</c:v>
                </c:pt>
                <c:pt idx="1">
                  <c:v>72.72727272727273</c:v>
                </c:pt>
                <c:pt idx="2">
                  <c:v>231.40495867768595</c:v>
                </c:pt>
                <c:pt idx="3">
                  <c:v>314.04958677685954</c:v>
                </c:pt>
                <c:pt idx="4">
                  <c:v>380.1652892561984</c:v>
                </c:pt>
                <c:pt idx="5">
                  <c:v>436.3636363636364</c:v>
                </c:pt>
                <c:pt idx="6">
                  <c:v>492.56198347107437</c:v>
                </c:pt>
                <c:pt idx="7">
                  <c:v>561.9834710743802</c:v>
                </c:pt>
                <c:pt idx="8">
                  <c:v>614.8760330578513</c:v>
                </c:pt>
                <c:pt idx="9">
                  <c:v>654.5454545454546</c:v>
                </c:pt>
                <c:pt idx="10">
                  <c:v>697.5206611570248</c:v>
                </c:pt>
                <c:pt idx="11">
                  <c:v>714.0495867768595</c:v>
                </c:pt>
                <c:pt idx="12">
                  <c:v>750.4132231404959</c:v>
                </c:pt>
                <c:pt idx="13">
                  <c:v>800</c:v>
                </c:pt>
                <c:pt idx="14">
                  <c:v>846.2809917355372</c:v>
                </c:pt>
                <c:pt idx="15">
                  <c:v>882.6446280991736</c:v>
                </c:pt>
                <c:pt idx="16">
                  <c:v>919.00826446281</c:v>
                </c:pt>
                <c:pt idx="17">
                  <c:v>948.7603305785125</c:v>
                </c:pt>
                <c:pt idx="18">
                  <c:v>995.0413223140496</c:v>
                </c:pt>
                <c:pt idx="19">
                  <c:v>1031.404958677686</c:v>
                </c:pt>
                <c:pt idx="20">
                  <c:v>1064.4628099173553</c:v>
                </c:pt>
                <c:pt idx="21">
                  <c:v>1094.2148760330579</c:v>
                </c:pt>
                <c:pt idx="22">
                  <c:v>1117.3553719008264</c:v>
                </c:pt>
                <c:pt idx="23">
                  <c:v>1140.495867768595</c:v>
                </c:pt>
                <c:pt idx="24">
                  <c:v>1160.3305785123966</c:v>
                </c:pt>
                <c:pt idx="25">
                  <c:v>1170.2479338842975</c:v>
                </c:pt>
                <c:pt idx="26">
                  <c:v>1180.1652892561983</c:v>
                </c:pt>
              </c:numCache>
            </c:numRef>
          </c:xVal>
          <c:yVal>
            <c:numRef>
              <c:f>'Q1d Ng'!$L$35:$L$61</c:f>
              <c:numCache>
                <c:ptCount val="27"/>
                <c:pt idx="0">
                  <c:v>0</c:v>
                </c:pt>
                <c:pt idx="1">
                  <c:v>0.008450706605832848</c:v>
                </c:pt>
                <c:pt idx="2">
                  <c:v>0.03380282642333139</c:v>
                </c:pt>
                <c:pt idx="3">
                  <c:v>0.03380282642333139</c:v>
                </c:pt>
                <c:pt idx="4">
                  <c:v>0.05915494624082993</c:v>
                </c:pt>
                <c:pt idx="5">
                  <c:v>0.10140847926999416</c:v>
                </c:pt>
                <c:pt idx="6">
                  <c:v>0.1267605990874927</c:v>
                </c:pt>
                <c:pt idx="7">
                  <c:v>0.1436620122991584</c:v>
                </c:pt>
                <c:pt idx="8">
                  <c:v>0.18591554532832263</c:v>
                </c:pt>
                <c:pt idx="9">
                  <c:v>0.24507049156915256</c:v>
                </c:pt>
                <c:pt idx="10">
                  <c:v>0.3211268510216482</c:v>
                </c:pt>
                <c:pt idx="11">
                  <c:v>0.34647897083914675</c:v>
                </c:pt>
                <c:pt idx="12">
                  <c:v>0.4478874501091409</c:v>
                </c:pt>
                <c:pt idx="13">
                  <c:v>0.5323945161674694</c:v>
                </c:pt>
                <c:pt idx="14">
                  <c:v>0.6338029954374635</c:v>
                </c:pt>
                <c:pt idx="15">
                  <c:v>0.7352114747074577</c:v>
                </c:pt>
                <c:pt idx="16">
                  <c:v>0.8366199539774518</c:v>
                </c:pt>
                <c:pt idx="17">
                  <c:v>0.9633805530649445</c:v>
                </c:pt>
                <c:pt idx="18">
                  <c:v>1.1323946851816016</c:v>
                </c:pt>
                <c:pt idx="19">
                  <c:v>1.2507045776632615</c:v>
                </c:pt>
                <c:pt idx="20">
                  <c:v>1.3690144701449212</c:v>
                </c:pt>
                <c:pt idx="21">
                  <c:v>1.5211271890499125</c:v>
                </c:pt>
                <c:pt idx="22">
                  <c:v>1.6309863749257394</c:v>
                </c:pt>
                <c:pt idx="23">
                  <c:v>1.774648387224898</c:v>
                </c:pt>
                <c:pt idx="24">
                  <c:v>1.935211812735722</c:v>
                </c:pt>
                <c:pt idx="25">
                  <c:v>2.0281695853998833</c:v>
                </c:pt>
                <c:pt idx="26">
                  <c:v>2.1887330109107075</c:v>
                </c:pt>
              </c:numCache>
            </c:numRef>
          </c:yVal>
          <c:smooth val="1"/>
        </c:ser>
        <c:axId val="47501322"/>
        <c:axId val="24858715"/>
      </c:scatterChart>
      <c:valAx>
        <c:axId val="47501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indentation depth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crossBetween val="midCat"/>
        <c:dispUnits/>
      </c:valAx>
      <c:valAx>
        <c:axId val="2485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50</xdr:row>
      <xdr:rowOff>19050</xdr:rowOff>
    </xdr:from>
    <xdr:to>
      <xdr:col>5</xdr:col>
      <xdr:colOff>123825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19075" y="8115300"/>
        <a:ext cx="2952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39</xdr:row>
      <xdr:rowOff>133350</xdr:rowOff>
    </xdr:from>
    <xdr:to>
      <xdr:col>13</xdr:col>
      <xdr:colOff>514350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5505450" y="6448425"/>
        <a:ext cx="29527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35">
      <selection activeCell="B69" sqref="B69"/>
    </sheetView>
  </sheetViews>
  <sheetFormatPr defaultColWidth="9.140625" defaultRowHeight="12.75"/>
  <cols>
    <col min="13" max="13" width="9.421875" style="0" bestFit="1" customWidth="1"/>
  </cols>
  <sheetData>
    <row r="1" spans="1:9" ht="12.75">
      <c r="A1" t="s">
        <v>0</v>
      </c>
      <c r="I1" t="s">
        <v>1</v>
      </c>
    </row>
    <row r="2" spans="1:15" ht="12.75">
      <c r="A2" s="1" t="s">
        <v>2</v>
      </c>
      <c r="B2" s="1"/>
      <c r="C2" t="s">
        <v>3</v>
      </c>
      <c r="E2" t="s">
        <v>4</v>
      </c>
      <c r="F2">
        <f>(225-106)/400</f>
        <v>0.2975</v>
      </c>
      <c r="G2" t="s">
        <v>5</v>
      </c>
      <c r="I2" s="1" t="s">
        <v>2</v>
      </c>
      <c r="J2" s="1"/>
      <c r="K2" t="s">
        <v>3</v>
      </c>
      <c r="M2" t="s">
        <v>4</v>
      </c>
      <c r="N2">
        <f>(853-611)/800</f>
        <v>0.3025</v>
      </c>
      <c r="O2" t="s">
        <v>5</v>
      </c>
    </row>
    <row r="3" spans="1:15" ht="12.75">
      <c r="A3" s="1" t="s">
        <v>6</v>
      </c>
      <c r="B3" s="1" t="s">
        <v>7</v>
      </c>
      <c r="C3" t="s">
        <v>6</v>
      </c>
      <c r="D3" t="s">
        <v>7</v>
      </c>
      <c r="E3" t="s">
        <v>8</v>
      </c>
      <c r="F3">
        <f>(310-240)/0.4</f>
        <v>175</v>
      </c>
      <c r="G3" t="s">
        <v>9</v>
      </c>
      <c r="I3" s="1" t="s">
        <v>6</v>
      </c>
      <c r="J3" s="1" t="s">
        <v>7</v>
      </c>
      <c r="K3" t="s">
        <v>6</v>
      </c>
      <c r="L3" t="s">
        <v>7</v>
      </c>
      <c r="M3" t="s">
        <v>8</v>
      </c>
      <c r="N3">
        <f>(313-242)/0.6</f>
        <v>118.33333333333334</v>
      </c>
      <c r="O3" t="s">
        <v>9</v>
      </c>
    </row>
    <row r="4" spans="1:12" ht="12.75">
      <c r="A4" s="1">
        <v>225</v>
      </c>
      <c r="B4" s="1">
        <v>309</v>
      </c>
      <c r="C4">
        <v>400</v>
      </c>
      <c r="D4">
        <v>0</v>
      </c>
      <c r="I4" s="1">
        <v>853</v>
      </c>
      <c r="J4" s="1">
        <v>313</v>
      </c>
      <c r="K4">
        <v>800</v>
      </c>
      <c r="L4">
        <v>0</v>
      </c>
    </row>
    <row r="5" spans="1:12" ht="12.75">
      <c r="A5" s="1">
        <v>106</v>
      </c>
      <c r="B5" s="1">
        <v>310</v>
      </c>
      <c r="C5">
        <v>0</v>
      </c>
      <c r="D5">
        <v>0</v>
      </c>
      <c r="I5" s="1">
        <v>611</v>
      </c>
      <c r="J5" s="1">
        <v>313</v>
      </c>
      <c r="K5">
        <v>0</v>
      </c>
      <c r="L5">
        <v>0</v>
      </c>
    </row>
    <row r="6" spans="1:12" ht="12.75">
      <c r="A6" s="1">
        <v>106</v>
      </c>
      <c r="B6" s="1">
        <v>240</v>
      </c>
      <c r="C6">
        <v>0</v>
      </c>
      <c r="D6">
        <v>0.4</v>
      </c>
      <c r="I6" s="1">
        <v>611</v>
      </c>
      <c r="J6" s="1">
        <v>242</v>
      </c>
      <c r="K6">
        <v>0</v>
      </c>
      <c r="L6">
        <v>0.6</v>
      </c>
    </row>
    <row r="7" spans="1:13" ht="12.75">
      <c r="A7" s="1"/>
      <c r="B7" s="1"/>
      <c r="C7" t="s">
        <v>10</v>
      </c>
      <c r="D7" t="s">
        <v>11</v>
      </c>
      <c r="E7" t="s">
        <v>12</v>
      </c>
      <c r="I7" s="1"/>
      <c r="J7" s="1"/>
      <c r="K7" t="s">
        <v>10</v>
      </c>
      <c r="L7" t="s">
        <v>11</v>
      </c>
      <c r="M7" t="s">
        <v>12</v>
      </c>
    </row>
    <row r="8" spans="1:10" ht="12.75">
      <c r="A8" s="1" t="s">
        <v>13</v>
      </c>
      <c r="B8" s="1"/>
      <c r="I8" s="1" t="s">
        <v>13</v>
      </c>
      <c r="J8" s="1"/>
    </row>
    <row r="9" spans="1:12" ht="12.75">
      <c r="A9" s="1">
        <v>106</v>
      </c>
      <c r="B9" s="1">
        <v>310</v>
      </c>
      <c r="C9">
        <f aca="true" t="shared" si="0" ref="C9:C25">(A9-106)/0.2975</f>
        <v>0</v>
      </c>
      <c r="D9">
        <f aca="true" t="shared" si="1" ref="D9:D25">(310-B9)/175</f>
        <v>0</v>
      </c>
      <c r="I9" s="1">
        <v>611</v>
      </c>
      <c r="J9" s="1">
        <v>313</v>
      </c>
      <c r="K9">
        <f aca="true" t="shared" si="2" ref="K9:K32">(I9-611)/0.3025</f>
        <v>0</v>
      </c>
      <c r="L9">
        <f aca="true" t="shared" si="3" ref="L9:L32">(313-J9)/118.3333</f>
        <v>0</v>
      </c>
    </row>
    <row r="10" spans="1:13" ht="12.75">
      <c r="A10" s="1">
        <v>140</v>
      </c>
      <c r="B10" s="1">
        <v>303</v>
      </c>
      <c r="C10">
        <f t="shared" si="0"/>
        <v>114.28571428571429</v>
      </c>
      <c r="D10">
        <f t="shared" si="1"/>
        <v>0.04</v>
      </c>
      <c r="E10">
        <f aca="true" t="shared" si="4" ref="E10:E25">(C10-C9)*(D10+D9)/2</f>
        <v>2.285714285714286</v>
      </c>
      <c r="I10" s="1">
        <v>627</v>
      </c>
      <c r="J10" s="1">
        <v>311</v>
      </c>
      <c r="K10">
        <f t="shared" si="2"/>
        <v>52.892561983471076</v>
      </c>
      <c r="L10">
        <f t="shared" si="3"/>
        <v>0.016901413211665696</v>
      </c>
      <c r="M10">
        <f aca="true" t="shared" si="5" ref="M10:M32">(K10-K9)*(L10+L9)/2</f>
        <v>0.44697952295314236</v>
      </c>
    </row>
    <row r="11" spans="1:13" ht="12.75">
      <c r="A11" s="1">
        <v>169</v>
      </c>
      <c r="B11" s="1">
        <v>297</v>
      </c>
      <c r="C11">
        <f t="shared" si="0"/>
        <v>211.76470588235296</v>
      </c>
      <c r="D11">
        <f t="shared" si="1"/>
        <v>0.07428571428571429</v>
      </c>
      <c r="E11">
        <f t="shared" si="4"/>
        <v>5.570228091236496</v>
      </c>
      <c r="I11" s="1">
        <v>645</v>
      </c>
      <c r="J11" s="1">
        <v>308</v>
      </c>
      <c r="K11">
        <f t="shared" si="2"/>
        <v>112.39669421487604</v>
      </c>
      <c r="L11">
        <f t="shared" si="3"/>
        <v>0.042253533029164236</v>
      </c>
      <c r="M11">
        <f t="shared" si="5"/>
        <v>1.759981871627998</v>
      </c>
    </row>
    <row r="12" spans="1:13" ht="12.75">
      <c r="A12" s="1">
        <v>187</v>
      </c>
      <c r="B12" s="1">
        <v>294</v>
      </c>
      <c r="C12">
        <f t="shared" si="0"/>
        <v>272.2689075630252</v>
      </c>
      <c r="D12">
        <f t="shared" si="1"/>
        <v>0.09142857142857143</v>
      </c>
      <c r="E12">
        <f t="shared" si="4"/>
        <v>5.013205282112843</v>
      </c>
      <c r="I12" s="1">
        <v>667</v>
      </c>
      <c r="J12" s="1">
        <v>303</v>
      </c>
      <c r="K12">
        <f t="shared" si="2"/>
        <v>185.12396694214877</v>
      </c>
      <c r="L12">
        <f t="shared" si="3"/>
        <v>0.08450706605832847</v>
      </c>
      <c r="M12">
        <f t="shared" si="5"/>
        <v>4.609476330454281</v>
      </c>
    </row>
    <row r="13" spans="1:13" ht="12.75">
      <c r="A13" s="1">
        <v>208</v>
      </c>
      <c r="B13" s="1">
        <v>283</v>
      </c>
      <c r="C13">
        <f t="shared" si="0"/>
        <v>342.8571428571429</v>
      </c>
      <c r="D13">
        <f t="shared" si="1"/>
        <v>0.15428571428571428</v>
      </c>
      <c r="E13">
        <f t="shared" si="4"/>
        <v>8.67226890756303</v>
      </c>
      <c r="I13" s="1">
        <v>685</v>
      </c>
      <c r="J13" s="1">
        <v>300</v>
      </c>
      <c r="K13">
        <f t="shared" si="2"/>
        <v>244.62809917355372</v>
      </c>
      <c r="L13">
        <f t="shared" si="3"/>
        <v>0.109859185875827</v>
      </c>
      <c r="M13">
        <f t="shared" si="5"/>
        <v>5.782797578206278</v>
      </c>
    </row>
    <row r="14" spans="1:13" ht="12.75">
      <c r="A14" s="1">
        <v>224</v>
      </c>
      <c r="B14" s="1">
        <v>276</v>
      </c>
      <c r="C14">
        <f t="shared" si="0"/>
        <v>396.6386554621849</v>
      </c>
      <c r="D14">
        <f t="shared" si="1"/>
        <v>0.19428571428571428</v>
      </c>
      <c r="E14">
        <f t="shared" si="4"/>
        <v>9.37334933973589</v>
      </c>
      <c r="I14" s="1">
        <v>704</v>
      </c>
      <c r="J14" s="1">
        <v>299</v>
      </c>
      <c r="K14">
        <f t="shared" si="2"/>
        <v>307.43801652892563</v>
      </c>
      <c r="L14">
        <f t="shared" si="3"/>
        <v>0.11830989248165986</v>
      </c>
      <c r="M14">
        <f t="shared" si="5"/>
        <v>7.1656404773425635</v>
      </c>
    </row>
    <row r="15" spans="1:13" ht="12.75">
      <c r="A15" s="1">
        <v>255</v>
      </c>
      <c r="B15" s="1">
        <v>261</v>
      </c>
      <c r="C15">
        <f t="shared" si="0"/>
        <v>500.8403361344538</v>
      </c>
      <c r="D15">
        <f t="shared" si="1"/>
        <v>0.28</v>
      </c>
      <c r="E15">
        <f t="shared" si="4"/>
        <v>24.710684273709493</v>
      </c>
      <c r="I15" s="1">
        <v>728</v>
      </c>
      <c r="J15" s="1">
        <v>295</v>
      </c>
      <c r="K15">
        <f t="shared" si="2"/>
        <v>386.77685950413223</v>
      </c>
      <c r="L15">
        <f t="shared" si="3"/>
        <v>0.15211271890499126</v>
      </c>
      <c r="M15">
        <f t="shared" si="5"/>
        <v>10.727508550875417</v>
      </c>
    </row>
    <row r="16" spans="1:13" ht="12.75">
      <c r="A16" s="1">
        <v>270</v>
      </c>
      <c r="B16" s="1">
        <v>245</v>
      </c>
      <c r="C16">
        <f t="shared" si="0"/>
        <v>551.2605042016806</v>
      </c>
      <c r="D16">
        <f t="shared" si="1"/>
        <v>0.37142857142857144</v>
      </c>
      <c r="E16">
        <f t="shared" si="4"/>
        <v>16.422569027611026</v>
      </c>
      <c r="I16" s="1">
        <v>749</v>
      </c>
      <c r="J16" s="1">
        <v>287</v>
      </c>
      <c r="K16">
        <f t="shared" si="2"/>
        <v>456.19834710743805</v>
      </c>
      <c r="L16">
        <f t="shared" si="3"/>
        <v>0.219718371751654</v>
      </c>
      <c r="M16">
        <f t="shared" si="5"/>
        <v>12.906533725271991</v>
      </c>
    </row>
    <row r="17" spans="1:13" ht="12.75">
      <c r="A17" s="1">
        <v>292</v>
      </c>
      <c r="B17" s="1">
        <v>221</v>
      </c>
      <c r="C17">
        <f t="shared" si="0"/>
        <v>625.2100840336135</v>
      </c>
      <c r="D17">
        <f t="shared" si="1"/>
        <v>0.5085714285714286</v>
      </c>
      <c r="E17">
        <f t="shared" si="4"/>
        <v>32.537815126050454</v>
      </c>
      <c r="I17" s="1">
        <v>768</v>
      </c>
      <c r="J17" s="1">
        <v>278</v>
      </c>
      <c r="K17">
        <f t="shared" si="2"/>
        <v>519.00826446281</v>
      </c>
      <c r="L17">
        <f t="shared" si="3"/>
        <v>0.29577473120414965</v>
      </c>
      <c r="M17">
        <f t="shared" si="5"/>
        <v>16.189039596959123</v>
      </c>
    </row>
    <row r="18" spans="1:13" ht="12.75">
      <c r="A18" s="1">
        <v>311</v>
      </c>
      <c r="B18" s="1">
        <v>202</v>
      </c>
      <c r="C18">
        <f t="shared" si="0"/>
        <v>689.0756302521008</v>
      </c>
      <c r="D18">
        <f t="shared" si="1"/>
        <v>0.6171428571428571</v>
      </c>
      <c r="E18">
        <f t="shared" si="4"/>
        <v>35.94717887154859</v>
      </c>
      <c r="I18" s="1">
        <v>791</v>
      </c>
      <c r="J18" s="1">
        <v>266</v>
      </c>
      <c r="K18">
        <f t="shared" si="2"/>
        <v>595.0413223140496</v>
      </c>
      <c r="L18">
        <f t="shared" si="3"/>
        <v>0.3971832104741438</v>
      </c>
      <c r="M18">
        <f t="shared" si="5"/>
        <v>26.343855634050804</v>
      </c>
    </row>
    <row r="19" spans="1:13" ht="12.75">
      <c r="A19" s="1">
        <v>342</v>
      </c>
      <c r="B19" s="1">
        <v>175</v>
      </c>
      <c r="C19">
        <f t="shared" si="0"/>
        <v>793.2773109243698</v>
      </c>
      <c r="D19">
        <f t="shared" si="1"/>
        <v>0.7714285714285715</v>
      </c>
      <c r="E19">
        <f t="shared" si="4"/>
        <v>72.34573829531814</v>
      </c>
      <c r="I19" s="1">
        <v>805</v>
      </c>
      <c r="J19" s="1">
        <v>255</v>
      </c>
      <c r="K19">
        <f t="shared" si="2"/>
        <v>641.3223140495868</v>
      </c>
      <c r="L19">
        <f t="shared" si="3"/>
        <v>0.4901409831383051</v>
      </c>
      <c r="M19">
        <f t="shared" si="5"/>
        <v>20.533121835659987</v>
      </c>
    </row>
    <row r="20" spans="1:13" ht="12.75">
      <c r="A20" s="1">
        <v>364</v>
      </c>
      <c r="B20" s="1">
        <v>147</v>
      </c>
      <c r="C20">
        <f t="shared" si="0"/>
        <v>867.2268907563025</v>
      </c>
      <c r="D20">
        <f t="shared" si="1"/>
        <v>0.9314285714285714</v>
      </c>
      <c r="E20">
        <f t="shared" si="4"/>
        <v>62.96278511404559</v>
      </c>
      <c r="I20" s="1">
        <v>819</v>
      </c>
      <c r="J20" s="1">
        <v>237</v>
      </c>
      <c r="K20">
        <f t="shared" si="2"/>
        <v>687.603305785124</v>
      </c>
      <c r="L20">
        <f t="shared" si="3"/>
        <v>0.6422537020432963</v>
      </c>
      <c r="M20">
        <f t="shared" si="5"/>
        <v>26.20417453312798</v>
      </c>
    </row>
    <row r="21" spans="1:13" ht="12.75">
      <c r="A21" s="1">
        <v>380</v>
      </c>
      <c r="B21" s="1">
        <v>129</v>
      </c>
      <c r="C21">
        <f t="shared" si="0"/>
        <v>921.0084033613446</v>
      </c>
      <c r="D21">
        <f t="shared" si="1"/>
        <v>1.0342857142857143</v>
      </c>
      <c r="E21">
        <f t="shared" si="4"/>
        <v>52.85954381752705</v>
      </c>
      <c r="I21" s="1">
        <v>834</v>
      </c>
      <c r="J21" s="1">
        <v>220</v>
      </c>
      <c r="K21">
        <f t="shared" si="2"/>
        <v>737.1900826446281</v>
      </c>
      <c r="L21">
        <f t="shared" si="3"/>
        <v>0.7859157143424548</v>
      </c>
      <c r="M21">
        <f t="shared" si="5"/>
        <v>35.40915908394421</v>
      </c>
    </row>
    <row r="22" spans="1:13" ht="12.75">
      <c r="A22" s="1">
        <v>388</v>
      </c>
      <c r="B22" s="1">
        <v>117</v>
      </c>
      <c r="C22">
        <f t="shared" si="0"/>
        <v>947.8991596638656</v>
      </c>
      <c r="D22">
        <f t="shared" si="1"/>
        <v>1.1028571428571428</v>
      </c>
      <c r="E22">
        <f t="shared" si="4"/>
        <v>28.734693877551038</v>
      </c>
      <c r="I22" s="1">
        <v>850</v>
      </c>
      <c r="J22" s="1">
        <v>200</v>
      </c>
      <c r="K22">
        <f t="shared" si="2"/>
        <v>790.0826446280992</v>
      </c>
      <c r="L22">
        <f t="shared" si="3"/>
        <v>0.9549298464591117</v>
      </c>
      <c r="M22">
        <f t="shared" si="5"/>
        <v>46.03889086417365</v>
      </c>
    </row>
    <row r="23" spans="1:13" ht="12.75">
      <c r="A23" s="1">
        <v>409</v>
      </c>
      <c r="B23" s="1">
        <v>91</v>
      </c>
      <c r="C23">
        <f t="shared" si="0"/>
        <v>1018.4873949579833</v>
      </c>
      <c r="D23">
        <f t="shared" si="1"/>
        <v>1.2514285714285713</v>
      </c>
      <c r="E23">
        <f t="shared" si="4"/>
        <v>83.09243697478995</v>
      </c>
      <c r="I23" s="1">
        <v>871</v>
      </c>
      <c r="J23" s="1">
        <v>177</v>
      </c>
      <c r="K23">
        <f t="shared" si="2"/>
        <v>859.504132231405</v>
      </c>
      <c r="L23">
        <f t="shared" si="3"/>
        <v>1.1492960983932672</v>
      </c>
      <c r="M23">
        <f t="shared" si="5"/>
        <v>73.03924767256201</v>
      </c>
    </row>
    <row r="24" spans="1:13" ht="12.75">
      <c r="A24" s="1">
        <v>428</v>
      </c>
      <c r="B24" s="1">
        <v>63</v>
      </c>
      <c r="C24">
        <f t="shared" si="0"/>
        <v>1082.3529411764707</v>
      </c>
      <c r="D24">
        <f t="shared" si="1"/>
        <v>1.4114285714285715</v>
      </c>
      <c r="E24">
        <f t="shared" si="4"/>
        <v>85.03241296518615</v>
      </c>
      <c r="I24" s="1">
        <v>885</v>
      </c>
      <c r="J24" s="1">
        <v>162</v>
      </c>
      <c r="K24">
        <f t="shared" si="2"/>
        <v>905.7851239669421</v>
      </c>
      <c r="L24">
        <f t="shared" si="3"/>
        <v>1.27605669748076</v>
      </c>
      <c r="M24">
        <f t="shared" si="5"/>
        <v>56.12386635080383</v>
      </c>
    </row>
    <row r="25" spans="1:13" ht="12.75">
      <c r="A25" s="1">
        <v>441</v>
      </c>
      <c r="B25" s="1">
        <v>41</v>
      </c>
      <c r="C25">
        <f t="shared" si="0"/>
        <v>1126.0504201680674</v>
      </c>
      <c r="D25">
        <f t="shared" si="1"/>
        <v>1.5371428571428571</v>
      </c>
      <c r="E25">
        <f t="shared" si="4"/>
        <v>64.42256902761106</v>
      </c>
      <c r="I25" s="1">
        <v>901</v>
      </c>
      <c r="J25" s="1">
        <v>142</v>
      </c>
      <c r="K25">
        <f t="shared" si="2"/>
        <v>958.6776859504132</v>
      </c>
      <c r="L25">
        <f t="shared" si="3"/>
        <v>1.4450708295974168</v>
      </c>
      <c r="M25">
        <f t="shared" si="5"/>
        <v>71.9637031954559</v>
      </c>
    </row>
    <row r="26" spans="1:13" ht="12.75">
      <c r="A26" s="1"/>
      <c r="B26" s="1"/>
      <c r="E26">
        <f>SUM(E10:E25)</f>
        <v>589.983193277311</v>
      </c>
      <c r="F26" t="s">
        <v>14</v>
      </c>
      <c r="I26" s="1">
        <v>911</v>
      </c>
      <c r="J26" s="1">
        <v>129</v>
      </c>
      <c r="K26">
        <f t="shared" si="2"/>
        <v>991.7355371900827</v>
      </c>
      <c r="L26">
        <f t="shared" si="3"/>
        <v>1.554930015473244</v>
      </c>
      <c r="M26">
        <f t="shared" si="5"/>
        <v>49.586790827614344</v>
      </c>
    </row>
    <row r="27" spans="1:13" ht="12.75">
      <c r="A27" s="1" t="s">
        <v>15</v>
      </c>
      <c r="B27" s="1"/>
      <c r="I27" s="1">
        <v>924</v>
      </c>
      <c r="J27" s="1">
        <v>115</v>
      </c>
      <c r="K27">
        <f t="shared" si="2"/>
        <v>1034.7107438016528</v>
      </c>
      <c r="L27">
        <f t="shared" si="3"/>
        <v>1.6732399079549036</v>
      </c>
      <c r="M27">
        <f t="shared" si="5"/>
        <v>69.36563471829056</v>
      </c>
    </row>
    <row r="28" spans="1:13" ht="12.75">
      <c r="A28" s="1">
        <v>106</v>
      </c>
      <c r="B28" s="1">
        <v>310</v>
      </c>
      <c r="C28">
        <f aca="true" t="shared" si="6" ref="C28:C46">(A28-106)/0.2975</f>
        <v>0</v>
      </c>
      <c r="D28">
        <f aca="true" t="shared" si="7" ref="D28:D46">(310-B28)/175</f>
        <v>0</v>
      </c>
      <c r="I28" s="1">
        <v>936</v>
      </c>
      <c r="J28" s="1">
        <v>102</v>
      </c>
      <c r="K28">
        <f t="shared" si="2"/>
        <v>1074.3801652892562</v>
      </c>
      <c r="L28">
        <f t="shared" si="3"/>
        <v>1.7830990938307307</v>
      </c>
      <c r="M28">
        <f t="shared" si="5"/>
        <v>68.55548433293829</v>
      </c>
    </row>
    <row r="29" spans="1:13" ht="12.75">
      <c r="A29" s="1">
        <v>125</v>
      </c>
      <c r="B29" s="1">
        <v>308</v>
      </c>
      <c r="C29">
        <f t="shared" si="6"/>
        <v>63.865546218487395</v>
      </c>
      <c r="D29">
        <f t="shared" si="7"/>
        <v>0.011428571428571429</v>
      </c>
      <c r="E29">
        <f aca="true" t="shared" si="8" ref="E29:E46">(C29-C28)*(D29+D28)/2</f>
        <v>0.36494597839135656</v>
      </c>
      <c r="I29" s="1">
        <v>947</v>
      </c>
      <c r="J29" s="1">
        <v>88</v>
      </c>
      <c r="K29">
        <f t="shared" si="2"/>
        <v>1110.7438016528927</v>
      </c>
      <c r="L29">
        <f t="shared" si="3"/>
        <v>1.9014089863123906</v>
      </c>
      <c r="M29">
        <f t="shared" si="5"/>
        <v>66.99105600260243</v>
      </c>
    </row>
    <row r="30" spans="1:13" ht="12.75">
      <c r="A30" s="1">
        <v>143</v>
      </c>
      <c r="B30" s="1">
        <v>306</v>
      </c>
      <c r="C30">
        <f t="shared" si="6"/>
        <v>124.36974789915966</v>
      </c>
      <c r="D30">
        <f t="shared" si="7"/>
        <v>0.022857142857142857</v>
      </c>
      <c r="E30">
        <f t="shared" si="8"/>
        <v>1.0372148859543817</v>
      </c>
      <c r="I30" s="1">
        <v>954</v>
      </c>
      <c r="J30" s="1">
        <v>79</v>
      </c>
      <c r="K30">
        <f t="shared" si="2"/>
        <v>1133.8842975206612</v>
      </c>
      <c r="L30">
        <f t="shared" si="3"/>
        <v>1.9774653457648863</v>
      </c>
      <c r="M30">
        <f t="shared" si="5"/>
        <v>44.87953772651386</v>
      </c>
    </row>
    <row r="31" spans="1:13" ht="12.75">
      <c r="A31" s="1">
        <v>156</v>
      </c>
      <c r="B31" s="1">
        <v>306</v>
      </c>
      <c r="C31">
        <f t="shared" si="6"/>
        <v>168.0672268907563</v>
      </c>
      <c r="D31">
        <f t="shared" si="7"/>
        <v>0.022857142857142857</v>
      </c>
      <c r="E31">
        <f t="shared" si="8"/>
        <v>0.9987995198079231</v>
      </c>
      <c r="I31" s="1">
        <v>963</v>
      </c>
      <c r="J31" s="1">
        <v>67</v>
      </c>
      <c r="K31">
        <f t="shared" si="2"/>
        <v>1163.6363636363637</v>
      </c>
      <c r="L31">
        <f t="shared" si="3"/>
        <v>2.0788738250348806</v>
      </c>
      <c r="M31">
        <f t="shared" si="5"/>
        <v>60.34223559867429</v>
      </c>
    </row>
    <row r="32" spans="1:13" ht="12.75">
      <c r="A32" s="1">
        <v>185</v>
      </c>
      <c r="B32" s="1">
        <v>305</v>
      </c>
      <c r="C32">
        <f t="shared" si="6"/>
        <v>265.546218487395</v>
      </c>
      <c r="D32">
        <f t="shared" si="7"/>
        <v>0.02857142857142857</v>
      </c>
      <c r="E32">
        <f t="shared" si="8"/>
        <v>2.506602641056423</v>
      </c>
      <c r="I32" s="1">
        <v>967</v>
      </c>
      <c r="J32" s="1">
        <v>55</v>
      </c>
      <c r="K32">
        <f t="shared" si="2"/>
        <v>1176.8595041322315</v>
      </c>
      <c r="L32">
        <f t="shared" si="3"/>
        <v>2.1802823043048747</v>
      </c>
      <c r="M32">
        <f t="shared" si="5"/>
        <v>28.159709946047847</v>
      </c>
    </row>
    <row r="33" spans="1:14" ht="12.75">
      <c r="A33" s="1">
        <v>201</v>
      </c>
      <c r="B33" s="1">
        <v>300</v>
      </c>
      <c r="C33">
        <f t="shared" si="6"/>
        <v>319.327731092437</v>
      </c>
      <c r="D33">
        <f t="shared" si="7"/>
        <v>0.05714285714285714</v>
      </c>
      <c r="E33">
        <f t="shared" si="8"/>
        <v>2.304921968787514</v>
      </c>
      <c r="I33" s="1"/>
      <c r="J33" s="1"/>
      <c r="M33">
        <f>SUM(M10:M32)</f>
        <v>803.1244259761509</v>
      </c>
      <c r="N33" t="s">
        <v>14</v>
      </c>
    </row>
    <row r="34" spans="1:10" ht="12.75">
      <c r="A34" s="1">
        <v>217</v>
      </c>
      <c r="B34" s="1">
        <v>294</v>
      </c>
      <c r="C34">
        <f t="shared" si="6"/>
        <v>373.10924369747903</v>
      </c>
      <c r="D34">
        <f t="shared" si="7"/>
        <v>0.09142857142857143</v>
      </c>
      <c r="E34">
        <f t="shared" si="8"/>
        <v>3.9951980792316957</v>
      </c>
      <c r="I34" s="1" t="s">
        <v>15</v>
      </c>
      <c r="J34" s="1"/>
    </row>
    <row r="35" spans="1:12" ht="12.75">
      <c r="A35" s="1">
        <v>232</v>
      </c>
      <c r="B35" s="1">
        <v>291</v>
      </c>
      <c r="C35">
        <f t="shared" si="6"/>
        <v>423.5294117647059</v>
      </c>
      <c r="D35">
        <f t="shared" si="7"/>
        <v>0.10857142857142857</v>
      </c>
      <c r="E35">
        <f t="shared" si="8"/>
        <v>5.042016806722689</v>
      </c>
      <c r="I35" s="1">
        <v>611</v>
      </c>
      <c r="J35" s="1">
        <v>313</v>
      </c>
      <c r="K35">
        <f aca="true" t="shared" si="9" ref="K35:K61">(I35-611)/0.3025</f>
        <v>0</v>
      </c>
      <c r="L35">
        <f aca="true" t="shared" si="10" ref="L35:L61">(313-J35)/118.3333</f>
        <v>0</v>
      </c>
    </row>
    <row r="36" spans="1:13" ht="12.75">
      <c r="A36" s="1">
        <v>253</v>
      </c>
      <c r="B36" s="1">
        <v>286</v>
      </c>
      <c r="C36">
        <f t="shared" si="6"/>
        <v>494.11764705882354</v>
      </c>
      <c r="D36">
        <f t="shared" si="7"/>
        <v>0.13714285714285715</v>
      </c>
      <c r="E36">
        <f t="shared" si="8"/>
        <v>8.672268907563023</v>
      </c>
      <c r="I36" s="1">
        <v>633</v>
      </c>
      <c r="J36" s="1">
        <v>312</v>
      </c>
      <c r="K36">
        <f t="shared" si="9"/>
        <v>72.72727272727273</v>
      </c>
      <c r="L36">
        <f t="shared" si="10"/>
        <v>0.008450706605832848</v>
      </c>
      <c r="M36">
        <f aca="true" t="shared" si="11" ref="M36:M61">(K36-K35)*(L36+L35)/2</f>
        <v>0.3072984220302854</v>
      </c>
    </row>
    <row r="37" spans="1:13" ht="12.75">
      <c r="A37" s="1">
        <v>278</v>
      </c>
      <c r="B37" s="1">
        <v>276</v>
      </c>
      <c r="C37">
        <f t="shared" si="6"/>
        <v>578.1512605042017</v>
      </c>
      <c r="D37">
        <f t="shared" si="7"/>
        <v>0.19428571428571428</v>
      </c>
      <c r="E37">
        <f t="shared" si="8"/>
        <v>13.925570228091233</v>
      </c>
      <c r="I37" s="1">
        <v>681</v>
      </c>
      <c r="J37" s="1">
        <v>309</v>
      </c>
      <c r="K37">
        <f t="shared" si="9"/>
        <v>231.40495867768595</v>
      </c>
      <c r="L37">
        <f t="shared" si="10"/>
        <v>0.03380282642333139</v>
      </c>
      <c r="M37">
        <f t="shared" si="11"/>
        <v>3.352346422148567</v>
      </c>
    </row>
    <row r="38" spans="1:13" ht="12.75">
      <c r="A38" s="1">
        <v>292</v>
      </c>
      <c r="B38" s="1">
        <v>263</v>
      </c>
      <c r="C38">
        <f t="shared" si="6"/>
        <v>625.2100840336135</v>
      </c>
      <c r="D38">
        <f t="shared" si="7"/>
        <v>0.26857142857142857</v>
      </c>
      <c r="E38">
        <f t="shared" si="8"/>
        <v>10.890756302521023</v>
      </c>
      <c r="I38" s="1">
        <v>706</v>
      </c>
      <c r="J38" s="1">
        <v>309</v>
      </c>
      <c r="K38">
        <f t="shared" si="9"/>
        <v>314.04958677685954</v>
      </c>
      <c r="L38">
        <f t="shared" si="10"/>
        <v>0.03380282642333139</v>
      </c>
      <c r="M38">
        <f t="shared" si="11"/>
        <v>2.7936220184571408</v>
      </c>
    </row>
    <row r="39" spans="1:13" ht="12.75">
      <c r="A39" s="1">
        <v>314</v>
      </c>
      <c r="B39" s="1">
        <v>246</v>
      </c>
      <c r="C39">
        <f t="shared" si="6"/>
        <v>699.1596638655462</v>
      </c>
      <c r="D39">
        <f t="shared" si="7"/>
        <v>0.3657142857142857</v>
      </c>
      <c r="E39">
        <f t="shared" si="8"/>
        <v>23.452581032412954</v>
      </c>
      <c r="I39" s="1">
        <v>726</v>
      </c>
      <c r="J39" s="1">
        <v>306</v>
      </c>
      <c r="K39">
        <f t="shared" si="9"/>
        <v>380.1652892561984</v>
      </c>
      <c r="L39">
        <f t="shared" si="10"/>
        <v>0.05915494624082993</v>
      </c>
      <c r="M39">
        <f t="shared" si="11"/>
        <v>3.0729842203028537</v>
      </c>
    </row>
    <row r="40" spans="1:13" ht="12.75">
      <c r="A40" s="1">
        <v>334</v>
      </c>
      <c r="B40" s="1">
        <v>230</v>
      </c>
      <c r="C40">
        <f t="shared" si="6"/>
        <v>766.3865546218487</v>
      </c>
      <c r="D40">
        <f t="shared" si="7"/>
        <v>0.45714285714285713</v>
      </c>
      <c r="E40">
        <f t="shared" si="8"/>
        <v>27.659063625450173</v>
      </c>
      <c r="I40" s="1">
        <v>743</v>
      </c>
      <c r="J40" s="1">
        <v>301</v>
      </c>
      <c r="K40">
        <f t="shared" si="9"/>
        <v>436.3636363636364</v>
      </c>
      <c r="L40">
        <f t="shared" si="10"/>
        <v>0.10140847926999416</v>
      </c>
      <c r="M40">
        <f t="shared" si="11"/>
        <v>4.511699559808278</v>
      </c>
    </row>
    <row r="41" spans="1:13" ht="12.75">
      <c r="A41" s="1">
        <v>352</v>
      </c>
      <c r="B41" s="1">
        <v>210</v>
      </c>
      <c r="C41">
        <f t="shared" si="6"/>
        <v>826.890756302521</v>
      </c>
      <c r="D41">
        <f t="shared" si="7"/>
        <v>0.5714285714285714</v>
      </c>
      <c r="E41">
        <f t="shared" si="8"/>
        <v>31.116446578631457</v>
      </c>
      <c r="I41" s="1">
        <v>760</v>
      </c>
      <c r="J41" s="1">
        <v>298</v>
      </c>
      <c r="K41">
        <f t="shared" si="9"/>
        <v>492.56198347107437</v>
      </c>
      <c r="L41">
        <f t="shared" si="10"/>
        <v>0.1267605990874927</v>
      </c>
      <c r="M41">
        <f t="shared" si="11"/>
        <v>6.411362532359133</v>
      </c>
    </row>
    <row r="42" spans="1:13" ht="12.75">
      <c r="A42" s="1">
        <v>374</v>
      </c>
      <c r="B42" s="1">
        <v>181</v>
      </c>
      <c r="C42">
        <f t="shared" si="6"/>
        <v>900.8403361344539</v>
      </c>
      <c r="D42">
        <f t="shared" si="7"/>
        <v>0.7371428571428571</v>
      </c>
      <c r="E42">
        <f t="shared" si="8"/>
        <v>48.38415366146464</v>
      </c>
      <c r="I42" s="1">
        <v>781</v>
      </c>
      <c r="J42" s="1">
        <v>296</v>
      </c>
      <c r="K42">
        <f t="shared" si="9"/>
        <v>561.9834710743802</v>
      </c>
      <c r="L42">
        <f t="shared" si="10"/>
        <v>0.1436620122991584</v>
      </c>
      <c r="M42">
        <f t="shared" si="11"/>
        <v>9.386569982015995</v>
      </c>
    </row>
    <row r="43" spans="1:13" ht="12.75">
      <c r="A43" s="1">
        <v>399</v>
      </c>
      <c r="B43" s="1">
        <v>147</v>
      </c>
      <c r="C43">
        <f t="shared" si="6"/>
        <v>984.873949579832</v>
      </c>
      <c r="D43">
        <f t="shared" si="7"/>
        <v>0.9314285714285714</v>
      </c>
      <c r="E43">
        <f t="shared" si="8"/>
        <v>70.1080432172869</v>
      </c>
      <c r="I43" s="1">
        <v>797</v>
      </c>
      <c r="J43" s="1">
        <v>291</v>
      </c>
      <c r="K43">
        <f t="shared" si="9"/>
        <v>614.8760330578513</v>
      </c>
      <c r="L43">
        <f t="shared" si="10"/>
        <v>0.18591554532832263</v>
      </c>
      <c r="M43">
        <f t="shared" si="11"/>
        <v>8.716100697586274</v>
      </c>
    </row>
    <row r="44" spans="1:13" ht="12.75">
      <c r="A44" s="1">
        <v>422</v>
      </c>
      <c r="B44" s="1">
        <v>104</v>
      </c>
      <c r="C44">
        <f t="shared" si="6"/>
        <v>1062.18487394958</v>
      </c>
      <c r="D44">
        <f t="shared" si="7"/>
        <v>1.177142857142857</v>
      </c>
      <c r="E44">
        <f t="shared" si="8"/>
        <v>81.50780312124851</v>
      </c>
      <c r="I44" s="1">
        <v>809</v>
      </c>
      <c r="J44" s="1">
        <v>284</v>
      </c>
      <c r="K44">
        <f t="shared" si="9"/>
        <v>654.5454545454546</v>
      </c>
      <c r="L44">
        <f t="shared" si="10"/>
        <v>0.24507049156915256</v>
      </c>
      <c r="M44">
        <f t="shared" si="11"/>
        <v>8.548483376478858</v>
      </c>
    </row>
    <row r="45" spans="1:13" ht="12.75">
      <c r="A45" s="1">
        <v>431</v>
      </c>
      <c r="B45" s="1">
        <v>77</v>
      </c>
      <c r="C45">
        <f t="shared" si="6"/>
        <v>1092.4369747899161</v>
      </c>
      <c r="D45">
        <f t="shared" si="7"/>
        <v>1.3314285714285714</v>
      </c>
      <c r="E45">
        <f t="shared" si="8"/>
        <v>37.94477791116454</v>
      </c>
      <c r="I45" s="1">
        <v>822</v>
      </c>
      <c r="J45" s="1">
        <v>275</v>
      </c>
      <c r="K45">
        <f t="shared" si="9"/>
        <v>697.5206611570248</v>
      </c>
      <c r="L45">
        <f t="shared" si="10"/>
        <v>0.3211268510216482</v>
      </c>
      <c r="M45">
        <f t="shared" si="11"/>
        <v>12.166223890380836</v>
      </c>
    </row>
    <row r="46" spans="1:13" ht="12.75">
      <c r="A46" s="1">
        <v>438</v>
      </c>
      <c r="B46" s="1">
        <v>60</v>
      </c>
      <c r="C46">
        <f t="shared" si="6"/>
        <v>1115.966386554622</v>
      </c>
      <c r="D46">
        <f t="shared" si="7"/>
        <v>1.4285714285714286</v>
      </c>
      <c r="E46">
        <f t="shared" si="8"/>
        <v>32.47058823529408</v>
      </c>
      <c r="I46" s="1">
        <v>827</v>
      </c>
      <c r="J46" s="1">
        <v>272</v>
      </c>
      <c r="K46">
        <f t="shared" si="9"/>
        <v>714.0495867768595</v>
      </c>
      <c r="L46">
        <f t="shared" si="10"/>
        <v>0.34647897083914675</v>
      </c>
      <c r="M46">
        <f t="shared" si="11"/>
        <v>5.517403486452846</v>
      </c>
    </row>
    <row r="47" spans="5:13" ht="12.75">
      <c r="E47">
        <f>SUM(E29:E46)</f>
        <v>402.3817527010805</v>
      </c>
      <c r="F47" t="s">
        <v>14</v>
      </c>
      <c r="I47" s="1">
        <v>838</v>
      </c>
      <c r="J47" s="1">
        <v>260</v>
      </c>
      <c r="K47">
        <f t="shared" si="9"/>
        <v>750.4132231404959</v>
      </c>
      <c r="L47">
        <f t="shared" si="10"/>
        <v>0.4478874501091409</v>
      </c>
      <c r="M47">
        <f t="shared" si="11"/>
        <v>14.443025835423416</v>
      </c>
    </row>
    <row r="48" spans="3:13" ht="12.75">
      <c r="C48" s="2" t="s">
        <v>16</v>
      </c>
      <c r="D48" s="3"/>
      <c r="E48" s="3">
        <f>E26-E47</f>
        <v>187.60144057623052</v>
      </c>
      <c r="F48" s="4" t="s">
        <v>17</v>
      </c>
      <c r="I48" s="1">
        <v>853</v>
      </c>
      <c r="J48" s="1">
        <v>250</v>
      </c>
      <c r="K48">
        <f t="shared" si="9"/>
        <v>800</v>
      </c>
      <c r="L48">
        <f t="shared" si="10"/>
        <v>0.5323945161674694</v>
      </c>
      <c r="M48">
        <f t="shared" si="11"/>
        <v>24.30451156057709</v>
      </c>
    </row>
    <row r="49" spans="3:13" ht="12.75">
      <c r="C49" s="5"/>
      <c r="D49" s="6"/>
      <c r="E49" s="7">
        <v>1.88E-16</v>
      </c>
      <c r="F49" s="8" t="s">
        <v>18</v>
      </c>
      <c r="I49" s="1">
        <v>867</v>
      </c>
      <c r="J49" s="1">
        <v>238</v>
      </c>
      <c r="K49">
        <f t="shared" si="9"/>
        <v>846.2809917355372</v>
      </c>
      <c r="L49">
        <f t="shared" si="10"/>
        <v>0.6338029954374635</v>
      </c>
      <c r="M49">
        <f t="shared" si="11"/>
        <v>26.986388698295983</v>
      </c>
    </row>
    <row r="50" spans="9:13" ht="12.75">
      <c r="I50" s="1">
        <v>878</v>
      </c>
      <c r="J50" s="1">
        <v>226</v>
      </c>
      <c r="K50">
        <f t="shared" si="9"/>
        <v>882.6446280991736</v>
      </c>
      <c r="L50">
        <f t="shared" si="10"/>
        <v>0.7352114747074577</v>
      </c>
      <c r="M50">
        <f t="shared" si="11"/>
        <v>24.89117218445312</v>
      </c>
    </row>
    <row r="51" spans="9:13" ht="12.75">
      <c r="I51" s="1">
        <v>889</v>
      </c>
      <c r="J51" s="1">
        <v>214</v>
      </c>
      <c r="K51">
        <f t="shared" si="9"/>
        <v>919.00826446281</v>
      </c>
      <c r="L51">
        <f t="shared" si="10"/>
        <v>0.8366199539774518</v>
      </c>
      <c r="M51">
        <f t="shared" si="11"/>
        <v>28.578753248816547</v>
      </c>
    </row>
    <row r="52" spans="9:13" ht="12.75">
      <c r="I52" s="1">
        <v>898</v>
      </c>
      <c r="J52" s="1">
        <v>199</v>
      </c>
      <c r="K52">
        <f t="shared" si="9"/>
        <v>948.7603305785125</v>
      </c>
      <c r="L52">
        <f t="shared" si="10"/>
        <v>0.9633805530649445</v>
      </c>
      <c r="M52">
        <f t="shared" si="11"/>
        <v>26.77686704691172</v>
      </c>
    </row>
    <row r="53" spans="9:13" ht="12.75">
      <c r="I53" s="1">
        <v>912</v>
      </c>
      <c r="J53" s="1">
        <v>179</v>
      </c>
      <c r="K53">
        <f t="shared" si="9"/>
        <v>995.0413223140496</v>
      </c>
      <c r="L53">
        <f t="shared" si="10"/>
        <v>1.1323946851816016</v>
      </c>
      <c r="M53">
        <f t="shared" si="11"/>
        <v>48.49727824041585</v>
      </c>
    </row>
    <row r="54" spans="9:13" ht="12.75">
      <c r="I54" s="1">
        <v>923</v>
      </c>
      <c r="J54" s="1">
        <v>165</v>
      </c>
      <c r="K54">
        <f t="shared" si="9"/>
        <v>1031.404958677686</v>
      </c>
      <c r="L54">
        <f t="shared" si="10"/>
        <v>1.2507045776632615</v>
      </c>
      <c r="M54">
        <f t="shared" si="11"/>
        <v>43.329077506270245</v>
      </c>
    </row>
    <row r="55" spans="9:13" ht="12.75">
      <c r="I55" s="1">
        <v>933</v>
      </c>
      <c r="J55" s="1">
        <v>151</v>
      </c>
      <c r="K55">
        <f t="shared" si="9"/>
        <v>1064.4628099173553</v>
      </c>
      <c r="L55">
        <f t="shared" si="10"/>
        <v>1.3690144701449212</v>
      </c>
      <c r="M55">
        <f t="shared" si="11"/>
        <v>43.301141286085624</v>
      </c>
    </row>
    <row r="56" spans="9:13" ht="12.75">
      <c r="I56" s="1">
        <v>942</v>
      </c>
      <c r="J56" s="1">
        <v>133</v>
      </c>
      <c r="K56">
        <f t="shared" si="9"/>
        <v>1094.2148760330579</v>
      </c>
      <c r="L56">
        <f t="shared" si="10"/>
        <v>1.5211271890499125</v>
      </c>
      <c r="M56">
        <f t="shared" si="11"/>
        <v>42.99384286405543</v>
      </c>
    </row>
    <row r="57" spans="9:13" ht="12.75">
      <c r="I57" s="1">
        <v>949</v>
      </c>
      <c r="J57" s="1">
        <v>120</v>
      </c>
      <c r="K57">
        <f t="shared" si="9"/>
        <v>1117.3553719008264</v>
      </c>
      <c r="L57">
        <f t="shared" si="10"/>
        <v>1.6309863749257394</v>
      </c>
      <c r="M57">
        <f t="shared" si="11"/>
        <v>36.47073545095788</v>
      </c>
    </row>
    <row r="58" spans="9:13" ht="12.75">
      <c r="I58" s="1">
        <v>956</v>
      </c>
      <c r="J58" s="1">
        <v>103</v>
      </c>
      <c r="K58">
        <f t="shared" si="9"/>
        <v>1140.495867768595</v>
      </c>
      <c r="L58">
        <f t="shared" si="10"/>
        <v>1.774648387224898</v>
      </c>
      <c r="M58">
        <f t="shared" si="11"/>
        <v>39.404038570337875</v>
      </c>
    </row>
    <row r="59" spans="9:13" ht="12.75">
      <c r="I59" s="1">
        <v>962</v>
      </c>
      <c r="J59" s="1">
        <v>84</v>
      </c>
      <c r="K59">
        <f t="shared" si="9"/>
        <v>1160.3305785123966</v>
      </c>
      <c r="L59">
        <f t="shared" si="10"/>
        <v>1.935211812735722</v>
      </c>
      <c r="M59">
        <f t="shared" si="11"/>
        <v>36.792001983080574</v>
      </c>
    </row>
    <row r="60" spans="9:13" ht="12.75">
      <c r="I60" s="1">
        <v>965</v>
      </c>
      <c r="J60" s="1">
        <v>73</v>
      </c>
      <c r="K60">
        <f t="shared" si="9"/>
        <v>1170.2479338842975</v>
      </c>
      <c r="L60">
        <f t="shared" si="10"/>
        <v>2.0281695853998833</v>
      </c>
      <c r="M60">
        <f t="shared" si="11"/>
        <v>19.653130899846005</v>
      </c>
    </row>
    <row r="61" spans="9:13" ht="12.75">
      <c r="I61" s="1">
        <v>968</v>
      </c>
      <c r="J61" s="1">
        <v>54</v>
      </c>
      <c r="K61">
        <f t="shared" si="9"/>
        <v>1180.1652892561983</v>
      </c>
      <c r="L61">
        <f t="shared" si="10"/>
        <v>2.1887330109107075</v>
      </c>
      <c r="M61">
        <f t="shared" si="11"/>
        <v>20.91026080815172</v>
      </c>
    </row>
    <row r="62" spans="13:14" ht="12.75">
      <c r="M62">
        <f>SUM(M36:M61)</f>
        <v>542.1163207917001</v>
      </c>
      <c r="N62" t="s">
        <v>14</v>
      </c>
    </row>
    <row r="63" spans="11:14" ht="12.75">
      <c r="K63" s="2" t="s">
        <v>16</v>
      </c>
      <c r="L63" s="3"/>
      <c r="M63" s="3">
        <f>M33-M62</f>
        <v>261.00810518445076</v>
      </c>
      <c r="N63" s="4" t="s">
        <v>17</v>
      </c>
    </row>
    <row r="64" spans="11:14" ht="12.75">
      <c r="K64" s="5"/>
      <c r="L64" s="6"/>
      <c r="M64" s="6">
        <f>0.000000000000000261</f>
        <v>2.61E-16</v>
      </c>
      <c r="N64" s="8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2007-05-02T03:28:07Z</dcterms:created>
  <dcterms:modified xsi:type="dcterms:W3CDTF">2007-05-02T03:29:47Z</dcterms:modified>
  <cp:category/>
  <cp:version/>
  <cp:contentType/>
  <cp:contentStatus/>
</cp:coreProperties>
</file>