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824" activeTab="5"/>
  </bookViews>
  <sheets>
    <sheet name="parameters" sheetId="1" r:id="rId1"/>
    <sheet name="multi-step tree" sheetId="2" r:id="rId2"/>
    <sheet name="Revenue" sheetId="3" r:id="rId3"/>
    <sheet name="Cost" sheetId="4" r:id="rId4"/>
    <sheet name="Net Cash Flow" sheetId="5" r:id="rId5"/>
    <sheet name="Abandonment" sheetId="6" r:id="rId6"/>
  </sheets>
  <definedNames>
    <definedName name="cost">'parameters'!$B$24</definedName>
    <definedName name="d">'parameters'!$B$17</definedName>
    <definedName name="mu">'parameters'!$B$6</definedName>
    <definedName name="output">'parameters'!$B$23</definedName>
    <definedName name="p">'parameters'!$B$21</definedName>
    <definedName name="q">'parameters'!$B$15</definedName>
    <definedName name="Radj">'parameters'!$B$19</definedName>
    <definedName name="rf">'parameters'!$B$8</definedName>
    <definedName name="S0">'parameters'!$B$5</definedName>
    <definedName name="sigma">'parameters'!$B$7</definedName>
    <definedName name="Strike">'parameters'!$B$13</definedName>
    <definedName name="T">'parameters'!$B$11</definedName>
    <definedName name="u">'parameters'!$B$16</definedName>
    <definedName name="w">'parameters'!#REF!</definedName>
  </definedNames>
  <calcPr fullCalcOnLoad="1"/>
</workbook>
</file>

<file path=xl/sharedStrings.xml><?xml version="1.0" encoding="utf-8"?>
<sst xmlns="http://schemas.openxmlformats.org/spreadsheetml/2006/main" count="109" uniqueCount="80">
  <si>
    <t>d</t>
  </si>
  <si>
    <t>S0</t>
  </si>
  <si>
    <t>mu</t>
  </si>
  <si>
    <t>u</t>
  </si>
  <si>
    <t>t</t>
  </si>
  <si>
    <t>T</t>
  </si>
  <si>
    <t>PARAMETERS</t>
  </si>
  <si>
    <t>q</t>
  </si>
  <si>
    <t>Radj</t>
  </si>
  <si>
    <t>Strike K</t>
  </si>
  <si>
    <t>check</t>
  </si>
  <si>
    <t>First, compute the number of each possible outcome</t>
  </si>
  <si>
    <t>Third, compute actual probabilities of reaching each node</t>
  </si>
  <si>
    <t>Second, compute (1-q)^n, (1-q)^(n-1)q….q^n for each column</t>
  </si>
  <si>
    <t>Compute (1-p)^n, (1-p)^(n-1)p….p^n for each column</t>
  </si>
  <si>
    <t>Year T</t>
  </si>
  <si>
    <t>copper spot price per pound</t>
  </si>
  <si>
    <t>expected rate of price appreciation</t>
  </si>
  <si>
    <t>risk-free rate</t>
  </si>
  <si>
    <t>annual return volatility</t>
  </si>
  <si>
    <t>sigma</t>
  </si>
  <si>
    <t>rf</t>
  </si>
  <si>
    <t>Label</t>
  </si>
  <si>
    <t>Value</t>
  </si>
  <si>
    <t>Explanation</t>
  </si>
  <si>
    <t>horizon in years</t>
  </si>
  <si>
    <t>time step in years</t>
  </si>
  <si>
    <t>strike price per pound</t>
  </si>
  <si>
    <t>Copper Price</t>
  </si>
  <si>
    <t>sum should be equal to one at any point of time</t>
  </si>
  <si>
    <t>ACTUAL PROBABILITIES [q]</t>
  </si>
  <si>
    <t>RISK_NEUTRAL PROBABILITIES [p]</t>
  </si>
  <si>
    <t>check: should be 2^n</t>
  </si>
  <si>
    <t>check that sum is 1</t>
  </si>
  <si>
    <t>p</t>
  </si>
  <si>
    <t>actual probability the copper goes up</t>
  </si>
  <si>
    <t>Remember the Multi-step Binomial tree for copper price</t>
  </si>
  <si>
    <t>The tree with actual probabilities of reaching the nodes</t>
  </si>
  <si>
    <t>RN Expected price</t>
  </si>
  <si>
    <t>Next, compute risk-neutral probabilities and then work out formulas starting with T=10</t>
  </si>
  <si>
    <t>The risk neutral expected price is also the forward price. Therefore we calculate the risk neutral expected price:</t>
  </si>
  <si>
    <t>E(S1)/S0=</t>
  </si>
  <si>
    <t>risk-neutral probability of copper price going up</t>
  </si>
  <si>
    <t>V(S1)/S0=</t>
  </si>
  <si>
    <t>Forward prices</t>
  </si>
  <si>
    <t>Revenue</t>
  </si>
  <si>
    <t>Net Cash Flow</t>
  </si>
  <si>
    <t>Value of Revenue Stream</t>
  </si>
  <si>
    <t>Forward Prices</t>
  </si>
  <si>
    <t>Quantity</t>
  </si>
  <si>
    <t>Forward Revenue</t>
  </si>
  <si>
    <t>Discount Factor</t>
  </si>
  <si>
    <t>Present Value</t>
  </si>
  <si>
    <t>Total PV</t>
  </si>
  <si>
    <t>Valuation by Risk Neutral Methodology version #1</t>
  </si>
  <si>
    <t>at each node, multiply the revenue at the node times the probability of the node, then sum across nodes and time</t>
  </si>
  <si>
    <t>RN Exp Revenue</t>
  </si>
  <si>
    <t>Valuation by Risk Neutral Methodology version #2</t>
  </si>
  <si>
    <t>value by backward induction; at each node look forward using RN probs, and add the current cash flow</t>
  </si>
  <si>
    <t>Expected Prices</t>
  </si>
  <si>
    <t>Expected Revenue</t>
  </si>
  <si>
    <t>Cost</t>
  </si>
  <si>
    <t>output</t>
  </si>
  <si>
    <t>cost</t>
  </si>
  <si>
    <t>Value of Cost Stream</t>
  </si>
  <si>
    <t>Expected Cost</t>
  </si>
  <si>
    <t>Valuation by Forward Prices (using risk-free discount rate)</t>
  </si>
  <si>
    <t>Valuation by Risk Adjusted Methodology (using expected prices from actual probabilities)</t>
  </si>
  <si>
    <t>RN Exp Cost</t>
  </si>
  <si>
    <t>Valuation by Risk Adjusted Methodology (cost cash flows are not contingent, so the correct risk adjusted discount rate is the risk free rate)</t>
  </si>
  <si>
    <t>Value of Net Cash Flow Stream</t>
  </si>
  <si>
    <t>at each node, multiply the cost at the node times the probability of the node, then sum across nodes and time</t>
  </si>
  <si>
    <t>at each node, multiply the NCF at the node times the probability of the node, then sum across nodes and time</t>
  </si>
  <si>
    <t>There is no obvious way to apply the risk-adjusted methodology. The right discount rate is changing throughout the tree, including year-by-year.</t>
  </si>
  <si>
    <t>Value of the mine with abandonment</t>
  </si>
  <si>
    <t>Choices of when to abandon</t>
  </si>
  <si>
    <t>Set node value = 1 if the mine continues to operate, set node value = 0 if the mine is abandoned.</t>
  </si>
  <si>
    <t>The difference between the value of the mine with and without the option to abandon is:</t>
  </si>
  <si>
    <t>The difference in value varies throughout the tree:</t>
  </si>
  <si>
    <t>What portion of the value is due to the option?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</si>
</sst>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"/>
    <numFmt numFmtId="166" formatCode="0.0000000"/>
    <numFmt numFmtId="167" formatCode="0.0000"/>
    <numFmt numFmtId="168" formatCode="0.000000000"/>
    <numFmt numFmtId="169" formatCode="0.00000000"/>
    <numFmt numFmtId="170" formatCode="0.000000"/>
    <numFmt numFmtId="171" formatCode="0.00000"/>
    <numFmt numFmtId="172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22" borderId="0" xfId="0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167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22" borderId="0" xfId="0" applyFill="1" applyAlignment="1">
      <alignment/>
    </xf>
    <xf numFmtId="9" fontId="0" fillId="0" borderId="0" xfId="0" applyNumberFormat="1" applyAlignment="1">
      <alignment/>
    </xf>
    <xf numFmtId="9" fontId="0" fillId="0" borderId="0" xfId="60" applyFon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9" fontId="0" fillId="0" borderId="0" xfId="6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'multi-step tree'!#REF!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'multi-step tree'!#REF!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'multi-step tree'!#REF!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137284"/>
        <c:axId val="30582373"/>
      </c:line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'multi-step tree'!#REF!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'multi-step tree'!#REF!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'multi-step tree'!#REF!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'multi-step tree'!#REF!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805902"/>
        <c:axId val="61253119"/>
      </c:line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3119"/>
        <c:crosses val="autoZero"/>
        <c:auto val="1"/>
        <c:lblOffset val="100"/>
        <c:tickLblSkip val="1"/>
        <c:noMultiLvlLbl val="0"/>
      </c:catAx>
      <c:valAx>
        <c:axId val="61253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5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'multi-step tree'!#REF!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'multi-step tree'!#REF!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'multi-step tree'!#REF!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407160"/>
        <c:axId val="62555577"/>
      </c:line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577"/>
        <c:crosses val="autoZero"/>
        <c:auto val="1"/>
        <c:lblOffset val="100"/>
        <c:tickLblSkip val="1"/>
        <c:noMultiLvlLbl val="0"/>
      </c:catAx>
      <c:valAx>
        <c:axId val="62555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5"/>
          <c:y val="0.1695"/>
          <c:w val="0.723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'multi-step tree'!$A$177</c:f>
              <c:strCache>
                <c:ptCount val="1"/>
                <c:pt idx="0">
                  <c:v>RN Expected price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'multi-step tree'!$B$178:$K$178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'multi-step tree'!$B$177:$K$177</c:f>
              <c:numCache>
                <c:ptCount val="10"/>
                <c:pt idx="0">
                  <c:v>2.65</c:v>
                </c:pt>
                <c:pt idx="1">
                  <c:v>2.7844709375870114</c:v>
                </c:pt>
                <c:pt idx="2">
                  <c:v>2.9257654348176185</c:v>
                </c:pt>
                <c:pt idx="3">
                  <c:v>3.0742297446967104</c:v>
                </c:pt>
                <c:pt idx="4">
                  <c:v>3.230227690405104</c:v>
                </c:pt>
                <c:pt idx="5">
                  <c:v>3.39414155687616</c:v>
                </c:pt>
                <c:pt idx="6">
                  <c:v>3.566373027614339</c:v>
                </c:pt>
                <c:pt idx="7">
                  <c:v>3.747344169051444</c:v>
                </c:pt>
                <c:pt idx="8">
                  <c:v>3.937498464852789</c:v>
                </c:pt>
                <c:pt idx="9">
                  <c:v>4.137301902707947</c:v>
                </c:pt>
              </c:numCache>
            </c:numRef>
          </c:val>
          <c:smooth val="0"/>
        </c:ser>
        <c:marker val="1"/>
        <c:axId val="26129282"/>
        <c:axId val="33836947"/>
      </c:line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  <c:max val="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48925"/>
          <c:w val="0.241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199</xdr:row>
      <xdr:rowOff>0</xdr:rowOff>
    </xdr:from>
    <xdr:to>
      <xdr:col>10</xdr:col>
      <xdr:colOff>457200</xdr:colOff>
      <xdr:row>199</xdr:row>
      <xdr:rowOff>0</xdr:rowOff>
    </xdr:to>
    <xdr:graphicFrame>
      <xdr:nvGraphicFramePr>
        <xdr:cNvPr id="1" name="Chart 3"/>
        <xdr:cNvGraphicFramePr/>
      </xdr:nvGraphicFramePr>
      <xdr:xfrm>
        <a:off x="2400300" y="32223075"/>
        <a:ext cx="4781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199</xdr:row>
      <xdr:rowOff>0</xdr:rowOff>
    </xdr:from>
    <xdr:to>
      <xdr:col>9</xdr:col>
      <xdr:colOff>495300</xdr:colOff>
      <xdr:row>199</xdr:row>
      <xdr:rowOff>0</xdr:rowOff>
    </xdr:to>
    <xdr:graphicFrame>
      <xdr:nvGraphicFramePr>
        <xdr:cNvPr id="2" name="Chart 4"/>
        <xdr:cNvGraphicFramePr/>
      </xdr:nvGraphicFramePr>
      <xdr:xfrm>
        <a:off x="1914525" y="32223075"/>
        <a:ext cx="4667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199</xdr:row>
      <xdr:rowOff>0</xdr:rowOff>
    </xdr:from>
    <xdr:to>
      <xdr:col>10</xdr:col>
      <xdr:colOff>495300</xdr:colOff>
      <xdr:row>199</xdr:row>
      <xdr:rowOff>0</xdr:rowOff>
    </xdr:to>
    <xdr:graphicFrame>
      <xdr:nvGraphicFramePr>
        <xdr:cNvPr id="3" name="Chart 3"/>
        <xdr:cNvGraphicFramePr/>
      </xdr:nvGraphicFramePr>
      <xdr:xfrm>
        <a:off x="2428875" y="32223075"/>
        <a:ext cx="4791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581025</xdr:colOff>
      <xdr:row>178</xdr:row>
      <xdr:rowOff>133350</xdr:rowOff>
    </xdr:from>
    <xdr:to>
      <xdr:col>10</xdr:col>
      <xdr:colOff>457200</xdr:colOff>
      <xdr:row>195</xdr:row>
      <xdr:rowOff>95250</xdr:rowOff>
    </xdr:to>
    <xdr:graphicFrame>
      <xdr:nvGraphicFramePr>
        <xdr:cNvPr id="4" name="Chart 3"/>
        <xdr:cNvGraphicFramePr/>
      </xdr:nvGraphicFramePr>
      <xdr:xfrm>
        <a:off x="2400300" y="28956000"/>
        <a:ext cx="478155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3.8515625" style="0" customWidth="1"/>
    <col min="2" max="2" width="11.140625" style="0" bestFit="1" customWidth="1"/>
    <col min="5" max="5" width="13.00390625" style="0" customWidth="1"/>
    <col min="6" max="6" width="7.421875" style="0" customWidth="1"/>
    <col min="7" max="7" width="4.421875" style="0" customWidth="1"/>
    <col min="8" max="8" width="7.140625" style="0" customWidth="1"/>
  </cols>
  <sheetData>
    <row r="2" ht="12.75">
      <c r="A2" t="s">
        <v>6</v>
      </c>
    </row>
    <row r="4" spans="1:6" ht="12.75">
      <c r="A4" s="19" t="s">
        <v>22</v>
      </c>
      <c r="B4" s="20" t="s">
        <v>23</v>
      </c>
      <c r="C4" s="20" t="s">
        <v>24</v>
      </c>
      <c r="D4" s="20"/>
      <c r="E4" s="21"/>
      <c r="F4" s="22"/>
    </row>
    <row r="5" spans="1:6" ht="12.75">
      <c r="A5" s="18" t="s">
        <v>1</v>
      </c>
      <c r="B5" s="24">
        <v>2.65</v>
      </c>
      <c r="C5" s="10" t="s">
        <v>16</v>
      </c>
      <c r="D5" s="10"/>
      <c r="E5" s="11"/>
      <c r="F5" s="4"/>
    </row>
    <row r="6" spans="1:6" ht="12.75">
      <c r="A6" s="12" t="s">
        <v>2</v>
      </c>
      <c r="B6" s="25">
        <f>0.1</f>
        <v>0.1</v>
      </c>
      <c r="C6" s="4" t="s">
        <v>17</v>
      </c>
      <c r="D6" s="4"/>
      <c r="E6" s="13"/>
      <c r="F6" s="4"/>
    </row>
    <row r="7" spans="1:6" ht="12.75">
      <c r="A7" s="12" t="s">
        <v>20</v>
      </c>
      <c r="B7" s="25">
        <v>0.28</v>
      </c>
      <c r="C7" s="4" t="s">
        <v>19</v>
      </c>
      <c r="D7" s="4"/>
      <c r="E7" s="13"/>
      <c r="F7" s="4"/>
    </row>
    <row r="8" spans="1:6" ht="12.75">
      <c r="A8" s="12" t="s">
        <v>21</v>
      </c>
      <c r="B8" s="25">
        <v>0.05</v>
      </c>
      <c r="C8" s="4" t="s">
        <v>18</v>
      </c>
      <c r="D8" s="4"/>
      <c r="E8" s="13"/>
      <c r="F8" s="4"/>
    </row>
    <row r="9" spans="1:6" ht="12.75">
      <c r="A9" s="14"/>
      <c r="B9" s="26"/>
      <c r="C9" s="4"/>
      <c r="D9" s="4"/>
      <c r="E9" s="13"/>
      <c r="F9" s="4"/>
    </row>
    <row r="10" spans="1:6" ht="12.75">
      <c r="A10" s="14" t="s">
        <v>4</v>
      </c>
      <c r="B10" s="26">
        <f>1</f>
        <v>1</v>
      </c>
      <c r="C10" s="4" t="s">
        <v>26</v>
      </c>
      <c r="D10" s="4"/>
      <c r="E10" s="13"/>
      <c r="F10" s="4"/>
    </row>
    <row r="11" spans="1:6" ht="12.75">
      <c r="A11" s="14" t="s">
        <v>5</v>
      </c>
      <c r="B11" s="26">
        <f>2</f>
        <v>2</v>
      </c>
      <c r="C11" s="4" t="s">
        <v>25</v>
      </c>
      <c r="D11" s="4"/>
      <c r="E11" s="13"/>
      <c r="F11" s="4"/>
    </row>
    <row r="12" spans="1:6" ht="12.75">
      <c r="A12" s="14"/>
      <c r="B12" s="26"/>
      <c r="C12" s="4"/>
      <c r="D12" s="4"/>
      <c r="E12" s="13"/>
      <c r="F12" s="4"/>
    </row>
    <row r="13" spans="1:6" ht="12.75">
      <c r="A13" s="15" t="s">
        <v>9</v>
      </c>
      <c r="B13" s="27">
        <v>2.5</v>
      </c>
      <c r="C13" s="16" t="s">
        <v>27</v>
      </c>
      <c r="D13" s="16"/>
      <c r="E13" s="17"/>
      <c r="F13" s="4"/>
    </row>
    <row r="15" spans="1:3" ht="12.75">
      <c r="A15" t="s">
        <v>7</v>
      </c>
      <c r="B15" s="5">
        <v>0.5</v>
      </c>
      <c r="C15" t="s">
        <v>35</v>
      </c>
    </row>
    <row r="16" spans="1:2" ht="12.75">
      <c r="A16" t="s">
        <v>3</v>
      </c>
      <c r="B16" s="5">
        <f>EXP((mu-0.5*sigma^2)*B10+sigma*SQRT(B10))</f>
        <v>1.4060719983391865</v>
      </c>
    </row>
    <row r="17" spans="1:2" ht="12.75">
      <c r="A17" t="s">
        <v>0</v>
      </c>
      <c r="B17" s="5">
        <f>EXP((mu-0.5*sigma^2)*B10-sigma*SQRT(B10))</f>
        <v>0.8031610698753591</v>
      </c>
    </row>
    <row r="18" spans="1:2" ht="12.75">
      <c r="A18" s="1" t="s">
        <v>41</v>
      </c>
      <c r="B18" s="31">
        <f>$B$16*$B$15+$B$17*(1-$B$15)</f>
        <v>1.1046165341072727</v>
      </c>
    </row>
    <row r="19" spans="1:2" ht="12.75">
      <c r="A19" s="1" t="s">
        <v>8</v>
      </c>
      <c r="B19" s="30">
        <v>0.1</v>
      </c>
    </row>
    <row r="20" spans="1:2" ht="12.75">
      <c r="A20" s="1" t="s">
        <v>43</v>
      </c>
      <c r="B20" s="31">
        <f>$B$18*EXP(-B19)</f>
        <v>0.999498372641455</v>
      </c>
    </row>
    <row r="21" spans="1:3" ht="12.75">
      <c r="A21" s="1" t="s">
        <v>34</v>
      </c>
      <c r="B21" s="30">
        <f>(B20*EXP(rf)-B17)/(B16-B17)</f>
        <v>0.4106455339734803</v>
      </c>
      <c r="C21" t="s">
        <v>42</v>
      </c>
    </row>
    <row r="23" spans="1:2" ht="12.75">
      <c r="A23" t="s">
        <v>62</v>
      </c>
      <c r="B23" s="32">
        <v>5000000</v>
      </c>
    </row>
    <row r="24" spans="1:2" ht="12.75">
      <c r="A24" t="s">
        <v>63</v>
      </c>
      <c r="B24" s="32">
        <v>12500000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8"/>
  <sheetViews>
    <sheetView workbookViewId="0" topLeftCell="A106">
      <selection activeCell="C185" sqref="C185"/>
    </sheetView>
  </sheetViews>
  <sheetFormatPr defaultColWidth="9.140625" defaultRowHeight="12.75"/>
  <cols>
    <col min="1" max="1" width="18.140625" style="0" customWidth="1"/>
    <col min="10" max="10" width="9.57421875" style="0" bestFit="1" customWidth="1"/>
  </cols>
  <sheetData>
    <row r="1" spans="1:14" ht="12.75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4" spans="1:12" ht="12.75">
      <c r="A4" s="2" t="s">
        <v>28</v>
      </c>
      <c r="B4" s="6"/>
      <c r="C4" s="6"/>
      <c r="D4" s="6"/>
      <c r="E4" s="6"/>
      <c r="F4" s="6"/>
      <c r="G4" s="6"/>
      <c r="H4" s="6"/>
      <c r="I4" s="6"/>
      <c r="J4" s="6"/>
      <c r="K4" s="6">
        <f>J5*u</f>
        <v>56.9264247394802</v>
      </c>
      <c r="L4" s="23"/>
    </row>
    <row r="5" spans="2:13" ht="12.75">
      <c r="B5" s="6"/>
      <c r="C5" s="6"/>
      <c r="D5" s="6"/>
      <c r="E5" s="6"/>
      <c r="F5" s="6"/>
      <c r="G5" s="6"/>
      <c r="H5" s="6"/>
      <c r="I5" s="6"/>
      <c r="J5" s="6">
        <f>I6*u</f>
        <v>40.48613784124861</v>
      </c>
      <c r="K5" s="6"/>
      <c r="M5" s="6"/>
    </row>
    <row r="6" spans="2:11" ht="12.75">
      <c r="B6" s="6"/>
      <c r="C6" s="6"/>
      <c r="D6" s="6"/>
      <c r="E6" s="6"/>
      <c r="F6" s="6"/>
      <c r="G6" s="6"/>
      <c r="H6" s="6"/>
      <c r="I6" s="6">
        <f>H7*u</f>
        <v>28.793787152485592</v>
      </c>
      <c r="J6" s="6"/>
      <c r="K6" s="6">
        <f>J7*u</f>
        <v>32.516889783698495</v>
      </c>
    </row>
    <row r="7" spans="2:11" ht="12.75">
      <c r="B7" s="6"/>
      <c r="C7" s="6"/>
      <c r="D7" s="6"/>
      <c r="E7" s="6"/>
      <c r="F7" s="6"/>
      <c r="G7" s="6"/>
      <c r="H7" s="6">
        <f>G8*u</f>
        <v>20.478174081054185</v>
      </c>
      <c r="I7" s="6"/>
      <c r="J7" s="6">
        <f>I8*u</f>
        <v>23.126048895153698</v>
      </c>
      <c r="K7" s="6"/>
    </row>
    <row r="8" spans="2:11" ht="12.75">
      <c r="B8" s="6"/>
      <c r="C8" s="6"/>
      <c r="D8" s="6"/>
      <c r="E8" s="6"/>
      <c r="F8" s="6"/>
      <c r="G8" s="6">
        <f>F9*u</f>
        <v>14.564100632999192</v>
      </c>
      <c r="H8" s="6"/>
      <c r="I8" s="6">
        <f>H9*u</f>
        <v>16.44727220403333</v>
      </c>
      <c r="J8" s="6"/>
      <c r="K8" s="6">
        <f>J9*u</f>
        <v>18.573942172621507</v>
      </c>
    </row>
    <row r="9" spans="2:11" ht="12.75">
      <c r="B9" s="6"/>
      <c r="C9" s="6"/>
      <c r="D9" s="6"/>
      <c r="E9" s="6"/>
      <c r="F9" s="6">
        <f>E10*u</f>
        <v>10.358004888940187</v>
      </c>
      <c r="G9" s="6"/>
      <c r="H9" s="6">
        <f>G10*u</f>
        <v>11.697318646172025</v>
      </c>
      <c r="I9" s="6"/>
      <c r="J9" s="6">
        <f>I10*u</f>
        <v>13.20980873992266</v>
      </c>
      <c r="K9" s="6"/>
    </row>
    <row r="10" spans="2:11" ht="12.75">
      <c r="B10" s="6"/>
      <c r="C10" s="6"/>
      <c r="D10" s="6"/>
      <c r="E10" s="6">
        <f>D11*u</f>
        <v>7.366624825168823</v>
      </c>
      <c r="F10" s="6"/>
      <c r="G10" s="6">
        <f>F11*u</f>
        <v>8.3191462883754</v>
      </c>
      <c r="H10" s="6"/>
      <c r="I10" s="6">
        <f>H11*u</f>
        <v>9.39483095853251</v>
      </c>
      <c r="J10" s="6"/>
      <c r="K10" s="6">
        <f>J11*u</f>
        <v>10.609604120405153</v>
      </c>
    </row>
    <row r="11" spans="2:11" ht="12.75">
      <c r="B11" s="7"/>
      <c r="C11" s="6"/>
      <c r="D11" s="6">
        <f>C12*u</f>
        <v>5.239151930960916</v>
      </c>
      <c r="E11" s="6"/>
      <c r="F11" s="6">
        <f>E12*u</f>
        <v>5.916586275952971</v>
      </c>
      <c r="G11" s="6"/>
      <c r="H11" s="6">
        <f>G12*u</f>
        <v>6.681614433421208</v>
      </c>
      <c r="I11" s="6"/>
      <c r="J11" s="6">
        <f>I12*u</f>
        <v>7.545562483953115</v>
      </c>
      <c r="K11" s="6"/>
    </row>
    <row r="12" spans="1:11" ht="12.75">
      <c r="A12" s="4"/>
      <c r="B12" s="8"/>
      <c r="C12" s="6">
        <f>B13*u</f>
        <v>3.7260907955988443</v>
      </c>
      <c r="D12" s="6"/>
      <c r="E12" s="6">
        <f>D11*d</f>
        <v>4.207882870110122</v>
      </c>
      <c r="F12" s="6"/>
      <c r="G12" s="6">
        <f>F11*d</f>
        <v>4.751971763404255</v>
      </c>
      <c r="H12" s="6"/>
      <c r="I12" s="6">
        <f>H11*d</f>
        <v>5.366412596841219</v>
      </c>
      <c r="J12" s="6"/>
      <c r="K12" s="6">
        <f>J11*d</f>
        <v>6.060302037423156</v>
      </c>
    </row>
    <row r="13" spans="2:11" ht="12.75">
      <c r="B13" s="7">
        <f>S0</f>
        <v>2.65</v>
      </c>
      <c r="C13" s="6"/>
      <c r="D13" s="6">
        <f>C12*d</f>
        <v>2.9926510698458957</v>
      </c>
      <c r="E13" s="6"/>
      <c r="F13" s="6">
        <f>E12*d</f>
        <v>3.3796077078678426</v>
      </c>
      <c r="G13" s="6"/>
      <c r="H13" s="6">
        <f>G12*d</f>
        <v>3.816598725513258</v>
      </c>
      <c r="I13" s="6"/>
      <c r="J13" s="6">
        <f>I12*d</f>
        <v>4.310093682671597</v>
      </c>
      <c r="K13" s="6"/>
    </row>
    <row r="14" spans="2:11" ht="12.75">
      <c r="B14" s="6"/>
      <c r="C14" s="6">
        <f>B13*d</f>
        <v>2.1283768351697017</v>
      </c>
      <c r="D14" s="6"/>
      <c r="E14" s="6">
        <f>D13*d</f>
        <v>2.4035808350210677</v>
      </c>
      <c r="F14" s="6"/>
      <c r="G14" s="6">
        <f>F13*d</f>
        <v>2.7143693424101465</v>
      </c>
      <c r="H14" s="6"/>
      <c r="I14" s="6">
        <f>H13*d</f>
        <v>3.06534351566816</v>
      </c>
      <c r="J14" s="6"/>
      <c r="K14" s="6">
        <f>J13*d</f>
        <v>3.461699453437546</v>
      </c>
    </row>
    <row r="15" spans="2:11" ht="12.75">
      <c r="B15" s="6"/>
      <c r="C15" s="6"/>
      <c r="D15" s="6">
        <f>C14*d</f>
        <v>1.7094294160328283</v>
      </c>
      <c r="E15" s="6"/>
      <c r="F15" s="6">
        <f>E14*d</f>
        <v>1.9304625549874297</v>
      </c>
      <c r="G15" s="6"/>
      <c r="H15" s="6">
        <f>G14*d</f>
        <v>2.1800757850870083</v>
      </c>
      <c r="I15" s="6"/>
      <c r="J15" s="6">
        <f>I14*d</f>
        <v>2.461964577579534</v>
      </c>
      <c r="K15" s="6"/>
    </row>
    <row r="16" spans="2:11" ht="12.75">
      <c r="B16" s="6"/>
      <c r="C16" s="6"/>
      <c r="D16" s="6"/>
      <c r="E16" s="6">
        <f>D15*d</f>
        <v>1.3729471586573367</v>
      </c>
      <c r="F16" s="6"/>
      <c r="G16" s="6">
        <f>F15*d</f>
        <v>1.5504723710180233</v>
      </c>
      <c r="H16" s="6"/>
      <c r="I16" s="6">
        <f>H15*d</f>
        <v>1.7509519999598449</v>
      </c>
      <c r="J16" s="6"/>
      <c r="K16" s="6">
        <f>J15*d</f>
        <v>1.977354104124015</v>
      </c>
    </row>
    <row r="17" spans="2:11" ht="12.75">
      <c r="B17" s="6"/>
      <c r="C17" s="6"/>
      <c r="D17" s="6"/>
      <c r="E17" s="6"/>
      <c r="F17" s="6">
        <f>E16*d</f>
        <v>1.1026977088295609</v>
      </c>
      <c r="G17" s="6"/>
      <c r="H17" s="6">
        <f>G16*d</f>
        <v>1.2452790483190201</v>
      </c>
      <c r="I17" s="6"/>
      <c r="J17" s="6">
        <f>I16*d</f>
        <v>1.4062964815881487</v>
      </c>
      <c r="K17" s="6"/>
    </row>
    <row r="18" spans="2:11" ht="12.75">
      <c r="B18" s="6"/>
      <c r="C18" s="6"/>
      <c r="D18" s="6"/>
      <c r="E18" s="6"/>
      <c r="F18" s="6"/>
      <c r="G18" s="6">
        <f>F17*d</f>
        <v>0.8856438715726572</v>
      </c>
      <c r="H18" s="6"/>
      <c r="I18" s="6">
        <f>H17*d</f>
        <v>1.0001596527412733</v>
      </c>
      <c r="J18" s="6"/>
      <c r="K18" s="6">
        <f>J17*d</f>
        <v>1.1294825867142906</v>
      </c>
    </row>
    <row r="19" spans="2:11" ht="12.75">
      <c r="B19" s="6"/>
      <c r="C19" s="6"/>
      <c r="D19" s="6"/>
      <c r="E19" s="6"/>
      <c r="F19" s="6"/>
      <c r="G19" s="6"/>
      <c r="H19" s="6">
        <f>G18*d</f>
        <v>0.7113146794208505</v>
      </c>
      <c r="I19" s="6"/>
      <c r="J19" s="6">
        <f>I18*d</f>
        <v>0.8032892967418487</v>
      </c>
      <c r="K19" s="6"/>
    </row>
    <row r="20" spans="2:11" ht="12.75">
      <c r="B20" s="6"/>
      <c r="C20" s="6"/>
      <c r="D20" s="6"/>
      <c r="E20" s="6"/>
      <c r="F20" s="6"/>
      <c r="G20" s="6"/>
      <c r="H20" s="6"/>
      <c r="I20" s="6">
        <f>H19*d</f>
        <v>0.5713002589416983</v>
      </c>
      <c r="J20" s="6"/>
      <c r="K20" s="6">
        <f>J19*d</f>
        <v>0.645170690990608</v>
      </c>
    </row>
    <row r="21" spans="2:11" ht="12.75">
      <c r="B21" s="7"/>
      <c r="C21" s="6"/>
      <c r="D21" s="6"/>
      <c r="E21" s="6"/>
      <c r="F21" s="6"/>
      <c r="G21" s="6"/>
      <c r="H21" s="6"/>
      <c r="I21" s="6"/>
      <c r="J21" s="6">
        <f>I20*d</f>
        <v>0.4588461271916841</v>
      </c>
      <c r="K21" s="6"/>
    </row>
    <row r="22" spans="2:11" ht="12.75">
      <c r="B22" s="8"/>
      <c r="C22" s="6"/>
      <c r="D22" s="6"/>
      <c r="E22" s="6"/>
      <c r="F22" s="6"/>
      <c r="G22" s="6"/>
      <c r="H22" s="6"/>
      <c r="I22" s="6"/>
      <c r="J22" s="6"/>
      <c r="K22" s="6">
        <f>J21*d</f>
        <v>0.3685273464234381</v>
      </c>
    </row>
    <row r="26" spans="1:14" ht="12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8" ht="12.75">
      <c r="B28" t="s">
        <v>11</v>
      </c>
    </row>
    <row r="29" ht="12.75">
      <c r="K29">
        <f>J24+J30</f>
        <v>1</v>
      </c>
    </row>
    <row r="30" ht="12.75">
      <c r="J30">
        <f>I29+I31</f>
        <v>1</v>
      </c>
    </row>
    <row r="31" spans="9:11" ht="12.75">
      <c r="I31">
        <f>H30+H32</f>
        <v>1</v>
      </c>
      <c r="K31">
        <f>J30+J32</f>
        <v>9</v>
      </c>
    </row>
    <row r="32" spans="8:10" ht="12.75">
      <c r="H32">
        <f>G31+G33</f>
        <v>1</v>
      </c>
      <c r="J32">
        <f>I31+I33</f>
        <v>8</v>
      </c>
    </row>
    <row r="33" spans="7:11" ht="12.75">
      <c r="G33">
        <f>F32+F34</f>
        <v>1</v>
      </c>
      <c r="I33">
        <f>H32+H34</f>
        <v>7</v>
      </c>
      <c r="K33">
        <f>J32+J34</f>
        <v>36</v>
      </c>
    </row>
    <row r="34" spans="6:10" ht="12.75">
      <c r="F34">
        <f>E33+E35</f>
        <v>1</v>
      </c>
      <c r="H34">
        <f>G33+G35</f>
        <v>6</v>
      </c>
      <c r="J34">
        <f>I33+I35</f>
        <v>28</v>
      </c>
    </row>
    <row r="35" spans="5:11" ht="12.75">
      <c r="E35">
        <f>D34+D36</f>
        <v>1</v>
      </c>
      <c r="G35">
        <f>F34+F36</f>
        <v>5</v>
      </c>
      <c r="I35">
        <f>H34+H36</f>
        <v>21</v>
      </c>
      <c r="K35">
        <f>J34+J36</f>
        <v>84</v>
      </c>
    </row>
    <row r="36" spans="4:10" ht="12.75">
      <c r="D36">
        <f>C35+C37</f>
        <v>1</v>
      </c>
      <c r="F36">
        <f>E35+E37</f>
        <v>4</v>
      </c>
      <c r="H36">
        <f>G35+G37</f>
        <v>15</v>
      </c>
      <c r="J36">
        <f>I35+I37</f>
        <v>56</v>
      </c>
    </row>
    <row r="37" spans="3:11" ht="12.75">
      <c r="C37">
        <f>1</f>
        <v>1</v>
      </c>
      <c r="E37">
        <f>D36+D38</f>
        <v>3</v>
      </c>
      <c r="G37">
        <f>F36+F38</f>
        <v>10</v>
      </c>
      <c r="I37">
        <f>H36+H38</f>
        <v>35</v>
      </c>
      <c r="K37">
        <f>J36+J38</f>
        <v>126</v>
      </c>
    </row>
    <row r="38" spans="2:10" ht="12.75">
      <c r="B38">
        <f>1</f>
        <v>1</v>
      </c>
      <c r="D38">
        <f>C37+C39</f>
        <v>2</v>
      </c>
      <c r="F38">
        <f>E37+E39</f>
        <v>6</v>
      </c>
      <c r="H38">
        <f>G37+G39</f>
        <v>20</v>
      </c>
      <c r="J38">
        <f>I37+I39</f>
        <v>70</v>
      </c>
    </row>
    <row r="39" spans="3:11" ht="12.75">
      <c r="C39">
        <f>1</f>
        <v>1</v>
      </c>
      <c r="E39">
        <f>D38+D40</f>
        <v>3</v>
      </c>
      <c r="G39">
        <f>F38+F40</f>
        <v>10</v>
      </c>
      <c r="I39">
        <f>H38+H40</f>
        <v>35</v>
      </c>
      <c r="K39">
        <f>J38+J40</f>
        <v>126</v>
      </c>
    </row>
    <row r="40" spans="4:10" ht="12.75">
      <c r="D40">
        <f>C39+C41</f>
        <v>1</v>
      </c>
      <c r="F40">
        <f>E39+E41</f>
        <v>4</v>
      </c>
      <c r="H40">
        <f>G39+G41</f>
        <v>15</v>
      </c>
      <c r="J40">
        <f>I39+I41</f>
        <v>56</v>
      </c>
    </row>
    <row r="41" spans="5:11" ht="12.75">
      <c r="E41">
        <f>D40+D42</f>
        <v>1</v>
      </c>
      <c r="G41">
        <f>F40+F42</f>
        <v>5</v>
      </c>
      <c r="I41">
        <f>H40+H42</f>
        <v>21</v>
      </c>
      <c r="K41">
        <f>J40+J42</f>
        <v>84</v>
      </c>
    </row>
    <row r="42" spans="6:10" ht="12.75">
      <c r="F42">
        <f>E41+E43</f>
        <v>1</v>
      </c>
      <c r="H42">
        <f>G41+G43</f>
        <v>6</v>
      </c>
      <c r="J42">
        <f>I41+I43</f>
        <v>28</v>
      </c>
    </row>
    <row r="43" spans="7:11" ht="12.75">
      <c r="G43">
        <f>F42+F44</f>
        <v>1</v>
      </c>
      <c r="I43">
        <f>H42+H44</f>
        <v>7</v>
      </c>
      <c r="K43">
        <f>J42+J44</f>
        <v>36</v>
      </c>
    </row>
    <row r="44" spans="8:10" ht="12.75">
      <c r="H44">
        <f>G43+G45</f>
        <v>1</v>
      </c>
      <c r="J44">
        <f>I43+I45</f>
        <v>8</v>
      </c>
    </row>
    <row r="45" spans="9:11" ht="12.75">
      <c r="I45">
        <f>H44+H46</f>
        <v>1</v>
      </c>
      <c r="K45">
        <f>J44+J46</f>
        <v>9</v>
      </c>
    </row>
    <row r="46" ht="12.75">
      <c r="J46">
        <f>I45+I47</f>
        <v>1</v>
      </c>
    </row>
    <row r="47" ht="12.75">
      <c r="K47">
        <f>J46+J52</f>
        <v>1</v>
      </c>
    </row>
    <row r="48" spans="1:11" ht="12.75">
      <c r="A48" t="s">
        <v>32</v>
      </c>
      <c r="B48">
        <f aca="true" t="shared" si="0" ref="B48:K48">SUM(B29:B47)</f>
        <v>1</v>
      </c>
      <c r="C48">
        <f t="shared" si="0"/>
        <v>2</v>
      </c>
      <c r="D48">
        <f t="shared" si="0"/>
        <v>4</v>
      </c>
      <c r="E48">
        <f t="shared" si="0"/>
        <v>8</v>
      </c>
      <c r="F48">
        <f t="shared" si="0"/>
        <v>16</v>
      </c>
      <c r="G48">
        <f t="shared" si="0"/>
        <v>32</v>
      </c>
      <c r="H48">
        <f t="shared" si="0"/>
        <v>64</v>
      </c>
      <c r="I48">
        <f t="shared" si="0"/>
        <v>128</v>
      </c>
      <c r="J48">
        <f t="shared" si="0"/>
        <v>256</v>
      </c>
      <c r="K48">
        <f t="shared" si="0"/>
        <v>512</v>
      </c>
    </row>
    <row r="51" ht="12.75">
      <c r="B51" t="s">
        <v>13</v>
      </c>
    </row>
    <row r="54" spans="2:11" ht="12.75">
      <c r="B54" s="5"/>
      <c r="C54" s="5">
        <f aca="true" t="shared" si="1" ref="C54:K54">IF(C4="","",B55*q)</f>
      </c>
      <c r="D54" s="5">
        <f t="shared" si="1"/>
      </c>
      <c r="E54" s="5">
        <f t="shared" si="1"/>
      </c>
      <c r="F54" s="5">
        <f t="shared" si="1"/>
      </c>
      <c r="G54" s="5">
        <f t="shared" si="1"/>
      </c>
      <c r="H54" s="5">
        <f t="shared" si="1"/>
      </c>
      <c r="I54" s="5">
        <f t="shared" si="1"/>
      </c>
      <c r="J54" s="5">
        <f t="shared" si="1"/>
      </c>
      <c r="K54" s="5">
        <f t="shared" si="1"/>
        <v>0.001953125</v>
      </c>
    </row>
    <row r="55" spans="2:11" ht="12.75">
      <c r="B55" s="5"/>
      <c r="C55" s="5">
        <f aca="true" t="shared" si="2" ref="C55:K55">IF(C5="","",B56*q)</f>
      </c>
      <c r="D55" s="5">
        <f t="shared" si="2"/>
      </c>
      <c r="E55" s="5">
        <f t="shared" si="2"/>
      </c>
      <c r="F55" s="5">
        <f t="shared" si="2"/>
      </c>
      <c r="G55" s="5">
        <f t="shared" si="2"/>
      </c>
      <c r="H55" s="5">
        <f t="shared" si="2"/>
      </c>
      <c r="I55" s="5">
        <f t="shared" si="2"/>
      </c>
      <c r="J55" s="5">
        <f t="shared" si="2"/>
        <v>0.00390625</v>
      </c>
      <c r="K55" s="5">
        <f t="shared" si="2"/>
      </c>
    </row>
    <row r="56" spans="2:11" ht="12.75">
      <c r="B56" s="5"/>
      <c r="C56" s="5">
        <f aca="true" t="shared" si="3" ref="C56:K56">IF(C6="","",B57*q)</f>
      </c>
      <c r="D56" s="5">
        <f t="shared" si="3"/>
      </c>
      <c r="E56" s="5">
        <f t="shared" si="3"/>
      </c>
      <c r="F56" s="5">
        <f t="shared" si="3"/>
      </c>
      <c r="G56" s="5">
        <f t="shared" si="3"/>
      </c>
      <c r="H56" s="5">
        <f t="shared" si="3"/>
      </c>
      <c r="I56" s="5">
        <f t="shared" si="3"/>
        <v>0.0078125</v>
      </c>
      <c r="J56" s="5">
        <f t="shared" si="3"/>
      </c>
      <c r="K56" s="5">
        <f t="shared" si="3"/>
        <v>0.001953125</v>
      </c>
    </row>
    <row r="57" spans="2:11" ht="12.75">
      <c r="B57" s="5"/>
      <c r="C57" s="5">
        <f aca="true" t="shared" si="4" ref="C57:K57">IF(C7="","",B58*q)</f>
      </c>
      <c r="D57" s="5">
        <f t="shared" si="4"/>
      </c>
      <c r="E57" s="5">
        <f t="shared" si="4"/>
      </c>
      <c r="F57" s="5">
        <f t="shared" si="4"/>
      </c>
      <c r="G57" s="5">
        <f t="shared" si="4"/>
      </c>
      <c r="H57" s="5">
        <f t="shared" si="4"/>
        <v>0.015625</v>
      </c>
      <c r="I57" s="5">
        <f t="shared" si="4"/>
      </c>
      <c r="J57" s="5">
        <f t="shared" si="4"/>
        <v>0.00390625</v>
      </c>
      <c r="K57" s="5">
        <f t="shared" si="4"/>
      </c>
    </row>
    <row r="58" spans="2:11" ht="12.75">
      <c r="B58" s="5"/>
      <c r="C58" s="5">
        <f aca="true" t="shared" si="5" ref="C58:K58">IF(C8="","",B59*q)</f>
      </c>
      <c r="D58" s="5">
        <f t="shared" si="5"/>
      </c>
      <c r="E58" s="5">
        <f t="shared" si="5"/>
      </c>
      <c r="F58" s="5">
        <f t="shared" si="5"/>
      </c>
      <c r="G58" s="5">
        <f t="shared" si="5"/>
        <v>0.03125</v>
      </c>
      <c r="H58" s="5">
        <f t="shared" si="5"/>
      </c>
      <c r="I58" s="5">
        <f t="shared" si="5"/>
        <v>0.0078125</v>
      </c>
      <c r="J58" s="5">
        <f t="shared" si="5"/>
      </c>
      <c r="K58" s="5">
        <f t="shared" si="5"/>
        <v>0.001953125</v>
      </c>
    </row>
    <row r="59" spans="2:11" ht="12.75">
      <c r="B59" s="5"/>
      <c r="C59" s="5">
        <f aca="true" t="shared" si="6" ref="C59:K59">IF(C9="","",B60*q)</f>
      </c>
      <c r="D59" s="5">
        <f t="shared" si="6"/>
      </c>
      <c r="E59" s="5">
        <f t="shared" si="6"/>
      </c>
      <c r="F59" s="5">
        <f t="shared" si="6"/>
        <v>0.0625</v>
      </c>
      <c r="G59" s="5">
        <f t="shared" si="6"/>
      </c>
      <c r="H59" s="5">
        <f t="shared" si="6"/>
        <v>0.015625</v>
      </c>
      <c r="I59" s="5">
        <f t="shared" si="6"/>
      </c>
      <c r="J59" s="5">
        <f t="shared" si="6"/>
        <v>0.00390625</v>
      </c>
      <c r="K59" s="5">
        <f t="shared" si="6"/>
      </c>
    </row>
    <row r="60" spans="2:11" ht="12.75">
      <c r="B60" s="5"/>
      <c r="C60" s="5">
        <f aca="true" t="shared" si="7" ref="C60:K60">IF(C10="","",B61*q)</f>
      </c>
      <c r="D60" s="5">
        <f t="shared" si="7"/>
      </c>
      <c r="E60" s="5">
        <f t="shared" si="7"/>
        <v>0.125</v>
      </c>
      <c r="F60" s="5">
        <f t="shared" si="7"/>
      </c>
      <c r="G60" s="5">
        <f t="shared" si="7"/>
        <v>0.03125</v>
      </c>
      <c r="H60" s="5">
        <f t="shared" si="7"/>
      </c>
      <c r="I60" s="5">
        <f t="shared" si="7"/>
        <v>0.0078125</v>
      </c>
      <c r="J60" s="5">
        <f t="shared" si="7"/>
      </c>
      <c r="K60" s="5">
        <f t="shared" si="7"/>
        <v>0.001953125</v>
      </c>
    </row>
    <row r="61" spans="2:11" ht="12.75">
      <c r="B61" s="5"/>
      <c r="C61" s="5">
        <f aca="true" t="shared" si="8" ref="C61:K61">IF(C11="","",B62*q)</f>
      </c>
      <c r="D61" s="5">
        <f t="shared" si="8"/>
        <v>0.25</v>
      </c>
      <c r="E61" s="5">
        <f t="shared" si="8"/>
      </c>
      <c r="F61" s="5">
        <f t="shared" si="8"/>
        <v>0.0625</v>
      </c>
      <c r="G61" s="5">
        <f t="shared" si="8"/>
      </c>
      <c r="H61" s="5">
        <f t="shared" si="8"/>
        <v>0.015625</v>
      </c>
      <c r="I61" s="5">
        <f t="shared" si="8"/>
      </c>
      <c r="J61" s="5">
        <f t="shared" si="8"/>
        <v>0.00390625</v>
      </c>
      <c r="K61" s="5">
        <f t="shared" si="8"/>
      </c>
    </row>
    <row r="62" spans="2:11" ht="12.75">
      <c r="B62" s="5"/>
      <c r="C62" s="5">
        <f aca="true" t="shared" si="9" ref="C62:K62">IF(C12="","",B63*q)</f>
        <v>0.5</v>
      </c>
      <c r="D62" s="5">
        <f t="shared" si="9"/>
      </c>
      <c r="E62" s="5">
        <f t="shared" si="9"/>
        <v>0.125</v>
      </c>
      <c r="F62" s="5">
        <f t="shared" si="9"/>
      </c>
      <c r="G62" s="5">
        <f t="shared" si="9"/>
        <v>0.03125</v>
      </c>
      <c r="H62" s="5">
        <f t="shared" si="9"/>
      </c>
      <c r="I62" s="5">
        <f t="shared" si="9"/>
        <v>0.0078125</v>
      </c>
      <c r="J62" s="5">
        <f t="shared" si="9"/>
      </c>
      <c r="K62" s="5">
        <f t="shared" si="9"/>
        <v>0.001953125</v>
      </c>
    </row>
    <row r="63" spans="2:11" ht="12.75">
      <c r="B63" s="5">
        <v>1</v>
      </c>
      <c r="C63" s="5">
        <f aca="true" t="shared" si="10" ref="C63:K63">IF(C13="","",B64*q)</f>
      </c>
      <c r="D63" s="5">
        <f t="shared" si="10"/>
        <v>0.25</v>
      </c>
      <c r="E63" s="5">
        <f t="shared" si="10"/>
      </c>
      <c r="F63" s="5">
        <f t="shared" si="10"/>
        <v>0.0625</v>
      </c>
      <c r="G63" s="5">
        <f t="shared" si="10"/>
      </c>
      <c r="H63" s="5">
        <f t="shared" si="10"/>
        <v>0.015625</v>
      </c>
      <c r="I63" s="5">
        <f t="shared" si="10"/>
      </c>
      <c r="J63" s="5">
        <f t="shared" si="10"/>
        <v>0.00390625</v>
      </c>
      <c r="K63" s="5">
        <f t="shared" si="10"/>
      </c>
    </row>
    <row r="64" spans="2:11" ht="12.75">
      <c r="B64" s="5"/>
      <c r="C64" s="5">
        <f aca="true" t="shared" si="11" ref="C64:K64">IF(C14="","",B63*(1-q))</f>
        <v>0.5</v>
      </c>
      <c r="D64" s="5">
        <f t="shared" si="11"/>
      </c>
      <c r="E64" s="5">
        <f t="shared" si="11"/>
        <v>0.125</v>
      </c>
      <c r="F64" s="5">
        <f t="shared" si="11"/>
      </c>
      <c r="G64" s="5">
        <f t="shared" si="11"/>
        <v>0.03125</v>
      </c>
      <c r="H64" s="5">
        <f t="shared" si="11"/>
      </c>
      <c r="I64" s="5">
        <f t="shared" si="11"/>
        <v>0.0078125</v>
      </c>
      <c r="J64" s="5">
        <f t="shared" si="11"/>
      </c>
      <c r="K64" s="5">
        <f t="shared" si="11"/>
        <v>0.001953125</v>
      </c>
    </row>
    <row r="65" spans="2:11" ht="12.75">
      <c r="B65" s="5"/>
      <c r="C65" s="5">
        <f aca="true" t="shared" si="12" ref="C65:K65">IF(C15="","",B64*(1-q))</f>
      </c>
      <c r="D65" s="5">
        <f t="shared" si="12"/>
        <v>0.25</v>
      </c>
      <c r="E65" s="5">
        <f t="shared" si="12"/>
      </c>
      <c r="F65" s="5">
        <f t="shared" si="12"/>
        <v>0.0625</v>
      </c>
      <c r="G65" s="5">
        <f t="shared" si="12"/>
      </c>
      <c r="H65" s="5">
        <f t="shared" si="12"/>
        <v>0.015625</v>
      </c>
      <c r="I65" s="5">
        <f t="shared" si="12"/>
      </c>
      <c r="J65" s="5">
        <f t="shared" si="12"/>
        <v>0.00390625</v>
      </c>
      <c r="K65" s="5">
        <f t="shared" si="12"/>
      </c>
    </row>
    <row r="66" spans="2:11" ht="12.75">
      <c r="B66" s="5"/>
      <c r="C66" s="5">
        <f aca="true" t="shared" si="13" ref="C66:K66">IF(C16="","",B65*(1-q))</f>
      </c>
      <c r="D66" s="5">
        <f t="shared" si="13"/>
      </c>
      <c r="E66" s="5">
        <f t="shared" si="13"/>
        <v>0.125</v>
      </c>
      <c r="F66" s="5">
        <f t="shared" si="13"/>
      </c>
      <c r="G66" s="5">
        <f t="shared" si="13"/>
        <v>0.03125</v>
      </c>
      <c r="H66" s="5">
        <f t="shared" si="13"/>
      </c>
      <c r="I66" s="5">
        <f t="shared" si="13"/>
        <v>0.0078125</v>
      </c>
      <c r="J66" s="5">
        <f t="shared" si="13"/>
      </c>
      <c r="K66" s="5">
        <f t="shared" si="13"/>
        <v>0.001953125</v>
      </c>
    </row>
    <row r="67" spans="2:11" ht="12.75">
      <c r="B67" s="5"/>
      <c r="C67" s="5">
        <f aca="true" t="shared" si="14" ref="C67:K67">IF(C17="","",B66*(1-q))</f>
      </c>
      <c r="D67" s="5">
        <f t="shared" si="14"/>
      </c>
      <c r="E67" s="5">
        <f t="shared" si="14"/>
      </c>
      <c r="F67" s="5">
        <f t="shared" si="14"/>
        <v>0.0625</v>
      </c>
      <c r="G67" s="5">
        <f t="shared" si="14"/>
      </c>
      <c r="H67" s="5">
        <f t="shared" si="14"/>
        <v>0.015625</v>
      </c>
      <c r="I67" s="5">
        <f t="shared" si="14"/>
      </c>
      <c r="J67" s="5">
        <f t="shared" si="14"/>
        <v>0.00390625</v>
      </c>
      <c r="K67" s="5">
        <f t="shared" si="14"/>
      </c>
    </row>
    <row r="68" spans="2:11" ht="12.75">
      <c r="B68" s="5"/>
      <c r="C68" s="5">
        <f aca="true" t="shared" si="15" ref="C68:K68">IF(C18="","",B67*(1-q))</f>
      </c>
      <c r="D68" s="5">
        <f t="shared" si="15"/>
      </c>
      <c r="E68" s="5">
        <f t="shared" si="15"/>
      </c>
      <c r="F68" s="5">
        <f t="shared" si="15"/>
      </c>
      <c r="G68" s="5">
        <f t="shared" si="15"/>
        <v>0.03125</v>
      </c>
      <c r="H68" s="5">
        <f t="shared" si="15"/>
      </c>
      <c r="I68" s="5">
        <f t="shared" si="15"/>
        <v>0.0078125</v>
      </c>
      <c r="J68" s="5">
        <f t="shared" si="15"/>
      </c>
      <c r="K68" s="5">
        <f t="shared" si="15"/>
        <v>0.001953125</v>
      </c>
    </row>
    <row r="69" spans="2:11" ht="12.75">
      <c r="B69" s="5"/>
      <c r="C69" s="5">
        <f aca="true" t="shared" si="16" ref="C69:K69">IF(C19="","",B68*(1-q))</f>
      </c>
      <c r="D69" s="5">
        <f t="shared" si="16"/>
      </c>
      <c r="E69" s="5">
        <f t="shared" si="16"/>
      </c>
      <c r="F69" s="5">
        <f t="shared" si="16"/>
      </c>
      <c r="G69" s="5">
        <f t="shared" si="16"/>
      </c>
      <c r="H69" s="5">
        <f t="shared" si="16"/>
        <v>0.015625</v>
      </c>
      <c r="I69" s="5">
        <f t="shared" si="16"/>
      </c>
      <c r="J69" s="5">
        <f t="shared" si="16"/>
        <v>0.00390625</v>
      </c>
      <c r="K69" s="5">
        <f t="shared" si="16"/>
      </c>
    </row>
    <row r="70" spans="2:11" ht="12.75">
      <c r="B70" s="5"/>
      <c r="C70" s="5">
        <f aca="true" t="shared" si="17" ref="C70:K70">IF(C20="","",B69*(1-q))</f>
      </c>
      <c r="D70" s="5">
        <f t="shared" si="17"/>
      </c>
      <c r="E70" s="5">
        <f t="shared" si="17"/>
      </c>
      <c r="F70" s="5">
        <f t="shared" si="17"/>
      </c>
      <c r="G70" s="5">
        <f t="shared" si="17"/>
      </c>
      <c r="H70" s="5">
        <f t="shared" si="17"/>
      </c>
      <c r="I70" s="5">
        <f t="shared" si="17"/>
        <v>0.0078125</v>
      </c>
      <c r="J70" s="5">
        <f t="shared" si="17"/>
      </c>
      <c r="K70" s="5">
        <f t="shared" si="17"/>
        <v>0.001953125</v>
      </c>
    </row>
    <row r="71" spans="2:11" ht="12.75">
      <c r="B71" s="5"/>
      <c r="C71" s="5">
        <f aca="true" t="shared" si="18" ref="C71:K71">IF(C21="","",B70*(1-q))</f>
      </c>
      <c r="D71" s="5">
        <f t="shared" si="18"/>
      </c>
      <c r="E71" s="5">
        <f t="shared" si="18"/>
      </c>
      <c r="F71" s="5">
        <f t="shared" si="18"/>
      </c>
      <c r="G71" s="5">
        <f t="shared" si="18"/>
      </c>
      <c r="H71" s="5">
        <f t="shared" si="18"/>
      </c>
      <c r="I71" s="5">
        <f t="shared" si="18"/>
      </c>
      <c r="J71" s="5">
        <f t="shared" si="18"/>
        <v>0.00390625</v>
      </c>
      <c r="K71" s="5">
        <f t="shared" si="18"/>
      </c>
    </row>
    <row r="72" spans="2:11" ht="12.75">
      <c r="B72" s="5"/>
      <c r="C72" s="5">
        <f aca="true" t="shared" si="19" ref="C72:K72">IF(C22="","",B71*(1-q))</f>
      </c>
      <c r="D72" s="5">
        <f t="shared" si="19"/>
      </c>
      <c r="E72" s="5">
        <f t="shared" si="19"/>
      </c>
      <c r="F72" s="5">
        <f t="shared" si="19"/>
      </c>
      <c r="G72" s="5">
        <f t="shared" si="19"/>
      </c>
      <c r="H72" s="5">
        <f t="shared" si="19"/>
      </c>
      <c r="I72" s="5">
        <f t="shared" si="19"/>
      </c>
      <c r="J72" s="5">
        <f t="shared" si="19"/>
      </c>
      <c r="K72" s="5">
        <f t="shared" si="19"/>
        <v>0.001953125</v>
      </c>
    </row>
    <row r="76" ht="12.75">
      <c r="B76" t="s">
        <v>12</v>
      </c>
    </row>
    <row r="78" spans="2:4" ht="12.75">
      <c r="B78" s="2" t="s">
        <v>30</v>
      </c>
      <c r="C78" s="2"/>
      <c r="D78" s="2"/>
    </row>
    <row r="79" spans="2:11" ht="12.75">
      <c r="B79" s="5">
        <f aca="true" t="shared" si="20" ref="B79:J79">IF(B4="","",B54*B29)</f>
      </c>
      <c r="C79" s="5">
        <f t="shared" si="20"/>
      </c>
      <c r="D79" s="5">
        <f t="shared" si="20"/>
      </c>
      <c r="E79" s="5">
        <f t="shared" si="20"/>
      </c>
      <c r="F79" s="5">
        <f t="shared" si="20"/>
      </c>
      <c r="G79" s="5">
        <f t="shared" si="20"/>
      </c>
      <c r="H79" s="5">
        <f t="shared" si="20"/>
      </c>
      <c r="I79" s="5">
        <f t="shared" si="20"/>
      </c>
      <c r="J79" s="5">
        <f t="shared" si="20"/>
      </c>
      <c r="K79" s="5">
        <f>IF(K4="","",K54*K29)</f>
        <v>0.001953125</v>
      </c>
    </row>
    <row r="80" spans="2:11" ht="12.75">
      <c r="B80" s="5">
        <f aca="true" t="shared" si="21" ref="B80:K80">IF(B5="","",B55*B30)</f>
      </c>
      <c r="C80" s="5">
        <f t="shared" si="21"/>
      </c>
      <c r="D80" s="5">
        <f t="shared" si="21"/>
      </c>
      <c r="E80" s="5">
        <f t="shared" si="21"/>
      </c>
      <c r="F80" s="5">
        <f t="shared" si="21"/>
      </c>
      <c r="G80" s="5">
        <f t="shared" si="21"/>
      </c>
      <c r="H80" s="5">
        <f t="shared" si="21"/>
      </c>
      <c r="I80" s="5">
        <f t="shared" si="21"/>
      </c>
      <c r="J80" s="5">
        <f t="shared" si="21"/>
        <v>0.00390625</v>
      </c>
      <c r="K80" s="5">
        <f t="shared" si="21"/>
      </c>
    </row>
    <row r="81" spans="2:11" ht="12.75">
      <c r="B81" s="5">
        <f aca="true" t="shared" si="22" ref="B81:K81">IF(B6="","",B56*B31)</f>
      </c>
      <c r="C81" s="5">
        <f t="shared" si="22"/>
      </c>
      <c r="D81" s="5">
        <f t="shared" si="22"/>
      </c>
      <c r="E81" s="5">
        <f t="shared" si="22"/>
      </c>
      <c r="F81" s="5">
        <f t="shared" si="22"/>
      </c>
      <c r="G81" s="5">
        <f t="shared" si="22"/>
      </c>
      <c r="H81" s="5">
        <f t="shared" si="22"/>
      </c>
      <c r="I81" s="5">
        <f t="shared" si="22"/>
        <v>0.0078125</v>
      </c>
      <c r="J81" s="5">
        <f t="shared" si="22"/>
      </c>
      <c r="K81" s="5">
        <f t="shared" si="22"/>
        <v>0.017578125</v>
      </c>
    </row>
    <row r="82" spans="2:11" ht="12.75">
      <c r="B82" s="5">
        <f aca="true" t="shared" si="23" ref="B82:K82">IF(B7="","",B57*B32)</f>
      </c>
      <c r="C82" s="5">
        <f t="shared" si="23"/>
      </c>
      <c r="D82" s="5">
        <f t="shared" si="23"/>
      </c>
      <c r="E82" s="5">
        <f t="shared" si="23"/>
      </c>
      <c r="F82" s="5">
        <f t="shared" si="23"/>
      </c>
      <c r="G82" s="5">
        <f t="shared" si="23"/>
      </c>
      <c r="H82" s="5">
        <f t="shared" si="23"/>
        <v>0.015625</v>
      </c>
      <c r="I82" s="5">
        <f t="shared" si="23"/>
      </c>
      <c r="J82" s="5">
        <f t="shared" si="23"/>
        <v>0.03125</v>
      </c>
      <c r="K82" s="5">
        <f t="shared" si="23"/>
      </c>
    </row>
    <row r="83" spans="2:11" ht="12.75">
      <c r="B83" s="5">
        <f aca="true" t="shared" si="24" ref="B83:K83">IF(B8="","",B58*B33)</f>
      </c>
      <c r="C83" s="5">
        <f t="shared" si="24"/>
      </c>
      <c r="D83" s="5">
        <f t="shared" si="24"/>
      </c>
      <c r="E83" s="5">
        <f t="shared" si="24"/>
      </c>
      <c r="F83" s="5">
        <f t="shared" si="24"/>
      </c>
      <c r="G83" s="5">
        <f t="shared" si="24"/>
        <v>0.03125</v>
      </c>
      <c r="H83" s="5">
        <f t="shared" si="24"/>
      </c>
      <c r="I83" s="5">
        <f t="shared" si="24"/>
        <v>0.0546875</v>
      </c>
      <c r="J83" s="5">
        <f t="shared" si="24"/>
      </c>
      <c r="K83" s="5">
        <f t="shared" si="24"/>
        <v>0.0703125</v>
      </c>
    </row>
    <row r="84" spans="2:11" ht="12.75">
      <c r="B84" s="5">
        <f aca="true" t="shared" si="25" ref="B84:K84">IF(B9="","",B59*B34)</f>
      </c>
      <c r="C84" s="5">
        <f t="shared" si="25"/>
      </c>
      <c r="D84" s="5">
        <f t="shared" si="25"/>
      </c>
      <c r="E84" s="5">
        <f t="shared" si="25"/>
      </c>
      <c r="F84" s="5">
        <f t="shared" si="25"/>
        <v>0.0625</v>
      </c>
      <c r="G84" s="5">
        <f t="shared" si="25"/>
      </c>
      <c r="H84" s="5">
        <f t="shared" si="25"/>
        <v>0.09375</v>
      </c>
      <c r="I84" s="5">
        <f t="shared" si="25"/>
      </c>
      <c r="J84" s="5">
        <f t="shared" si="25"/>
        <v>0.109375</v>
      </c>
      <c r="K84" s="5">
        <f t="shared" si="25"/>
      </c>
    </row>
    <row r="85" spans="2:11" ht="12.75">
      <c r="B85" s="5">
        <f aca="true" t="shared" si="26" ref="B85:K85">IF(B10="","",B60*B35)</f>
      </c>
      <c r="C85" s="5">
        <f t="shared" si="26"/>
      </c>
      <c r="D85" s="5">
        <f t="shared" si="26"/>
      </c>
      <c r="E85" s="5">
        <f t="shared" si="26"/>
        <v>0.125</v>
      </c>
      <c r="F85" s="5">
        <f t="shared" si="26"/>
      </c>
      <c r="G85" s="5">
        <f t="shared" si="26"/>
        <v>0.15625</v>
      </c>
      <c r="H85" s="5">
        <f t="shared" si="26"/>
      </c>
      <c r="I85" s="5">
        <f t="shared" si="26"/>
        <v>0.1640625</v>
      </c>
      <c r="J85" s="5">
        <f t="shared" si="26"/>
      </c>
      <c r="K85" s="5">
        <f t="shared" si="26"/>
        <v>0.1640625</v>
      </c>
    </row>
    <row r="86" spans="2:11" ht="12.75">
      <c r="B86" s="5">
        <f aca="true" t="shared" si="27" ref="B86:K86">IF(B11="","",B61*B36)</f>
      </c>
      <c r="C86" s="5">
        <f t="shared" si="27"/>
      </c>
      <c r="D86" s="5">
        <f t="shared" si="27"/>
        <v>0.25</v>
      </c>
      <c r="E86" s="5">
        <f t="shared" si="27"/>
      </c>
      <c r="F86" s="5">
        <f t="shared" si="27"/>
        <v>0.25</v>
      </c>
      <c r="G86" s="5">
        <f t="shared" si="27"/>
      </c>
      <c r="H86" s="5">
        <f t="shared" si="27"/>
        <v>0.234375</v>
      </c>
      <c r="I86" s="5">
        <f t="shared" si="27"/>
      </c>
      <c r="J86" s="5">
        <f t="shared" si="27"/>
        <v>0.21875</v>
      </c>
      <c r="K86" s="5">
        <f t="shared" si="27"/>
      </c>
    </row>
    <row r="87" spans="2:11" ht="12.75">
      <c r="B87" s="5">
        <f aca="true" t="shared" si="28" ref="B87:K87">IF(B12="","",B62*B37)</f>
      </c>
      <c r="C87" s="5">
        <f t="shared" si="28"/>
        <v>0.5</v>
      </c>
      <c r="D87" s="5">
        <f t="shared" si="28"/>
      </c>
      <c r="E87" s="5">
        <f t="shared" si="28"/>
        <v>0.375</v>
      </c>
      <c r="F87" s="5">
        <f t="shared" si="28"/>
      </c>
      <c r="G87" s="5">
        <f t="shared" si="28"/>
        <v>0.3125</v>
      </c>
      <c r="H87" s="5">
        <f t="shared" si="28"/>
      </c>
      <c r="I87" s="5">
        <f t="shared" si="28"/>
        <v>0.2734375</v>
      </c>
      <c r="J87" s="5">
        <f t="shared" si="28"/>
      </c>
      <c r="K87" s="5">
        <f t="shared" si="28"/>
        <v>0.24609375</v>
      </c>
    </row>
    <row r="88" spans="2:11" ht="12.75">
      <c r="B88" s="5">
        <f aca="true" t="shared" si="29" ref="B88:K88">IF(B13="","",B63*B38)</f>
        <v>1</v>
      </c>
      <c r="C88" s="5">
        <f t="shared" si="29"/>
      </c>
      <c r="D88" s="5">
        <f t="shared" si="29"/>
        <v>0.5</v>
      </c>
      <c r="E88" s="5">
        <f t="shared" si="29"/>
      </c>
      <c r="F88" s="5">
        <f t="shared" si="29"/>
        <v>0.375</v>
      </c>
      <c r="G88" s="5">
        <f t="shared" si="29"/>
      </c>
      <c r="H88" s="5">
        <f t="shared" si="29"/>
        <v>0.3125</v>
      </c>
      <c r="I88" s="5">
        <f t="shared" si="29"/>
      </c>
      <c r="J88" s="5">
        <f t="shared" si="29"/>
        <v>0.2734375</v>
      </c>
      <c r="K88" s="5">
        <f t="shared" si="29"/>
      </c>
    </row>
    <row r="89" spans="2:11" ht="12.75">
      <c r="B89" s="5">
        <f aca="true" t="shared" si="30" ref="B89:K89">IF(B14="","",B64*B39)</f>
      </c>
      <c r="C89" s="5">
        <f t="shared" si="30"/>
        <v>0.5</v>
      </c>
      <c r="D89" s="5">
        <f t="shared" si="30"/>
      </c>
      <c r="E89" s="5">
        <f t="shared" si="30"/>
        <v>0.375</v>
      </c>
      <c r="F89" s="5">
        <f t="shared" si="30"/>
      </c>
      <c r="G89" s="5">
        <f t="shared" si="30"/>
        <v>0.3125</v>
      </c>
      <c r="H89" s="5">
        <f t="shared" si="30"/>
      </c>
      <c r="I89" s="5">
        <f t="shared" si="30"/>
        <v>0.2734375</v>
      </c>
      <c r="J89" s="5">
        <f t="shared" si="30"/>
      </c>
      <c r="K89" s="5">
        <f t="shared" si="30"/>
        <v>0.24609375</v>
      </c>
    </row>
    <row r="90" spans="2:11" ht="12.75">
      <c r="B90" s="5">
        <f aca="true" t="shared" si="31" ref="B90:K90">IF(B15="","",B65*B40)</f>
      </c>
      <c r="C90" s="5">
        <f t="shared" si="31"/>
      </c>
      <c r="D90" s="5">
        <f t="shared" si="31"/>
        <v>0.25</v>
      </c>
      <c r="E90" s="5">
        <f t="shared" si="31"/>
      </c>
      <c r="F90" s="5">
        <f t="shared" si="31"/>
        <v>0.25</v>
      </c>
      <c r="G90" s="5">
        <f t="shared" si="31"/>
      </c>
      <c r="H90" s="5">
        <f t="shared" si="31"/>
        <v>0.234375</v>
      </c>
      <c r="I90" s="5">
        <f t="shared" si="31"/>
      </c>
      <c r="J90" s="5">
        <f t="shared" si="31"/>
        <v>0.21875</v>
      </c>
      <c r="K90" s="5">
        <f t="shared" si="31"/>
      </c>
    </row>
    <row r="91" spans="2:11" ht="12.75">
      <c r="B91" s="5">
        <f aca="true" t="shared" si="32" ref="B91:K91">IF(B16="","",B66*B41)</f>
      </c>
      <c r="C91" s="5">
        <f t="shared" si="32"/>
      </c>
      <c r="D91" s="5">
        <f t="shared" si="32"/>
      </c>
      <c r="E91" s="5">
        <f t="shared" si="32"/>
        <v>0.125</v>
      </c>
      <c r="F91" s="5">
        <f t="shared" si="32"/>
      </c>
      <c r="G91" s="5">
        <f t="shared" si="32"/>
        <v>0.15625</v>
      </c>
      <c r="H91" s="5">
        <f t="shared" si="32"/>
      </c>
      <c r="I91" s="5">
        <f t="shared" si="32"/>
        <v>0.1640625</v>
      </c>
      <c r="J91" s="5">
        <f t="shared" si="32"/>
      </c>
      <c r="K91" s="5">
        <f t="shared" si="32"/>
        <v>0.1640625</v>
      </c>
    </row>
    <row r="92" spans="2:11" ht="12.75">
      <c r="B92" s="5">
        <f aca="true" t="shared" si="33" ref="B92:K92">IF(B17="","",B67*B42)</f>
      </c>
      <c r="C92" s="5">
        <f t="shared" si="33"/>
      </c>
      <c r="D92" s="5">
        <f t="shared" si="33"/>
      </c>
      <c r="E92" s="5">
        <f t="shared" si="33"/>
      </c>
      <c r="F92" s="5">
        <f t="shared" si="33"/>
        <v>0.0625</v>
      </c>
      <c r="G92" s="5">
        <f t="shared" si="33"/>
      </c>
      <c r="H92" s="5">
        <f t="shared" si="33"/>
        <v>0.09375</v>
      </c>
      <c r="I92" s="5">
        <f t="shared" si="33"/>
      </c>
      <c r="J92" s="5">
        <f t="shared" si="33"/>
        <v>0.109375</v>
      </c>
      <c r="K92" s="5">
        <f t="shared" si="33"/>
      </c>
    </row>
    <row r="93" spans="2:11" ht="12.75">
      <c r="B93" s="5">
        <f aca="true" t="shared" si="34" ref="B93:K93">IF(B18="","",B68*B43)</f>
      </c>
      <c r="C93" s="5">
        <f t="shared" si="34"/>
      </c>
      <c r="D93" s="5">
        <f t="shared" si="34"/>
      </c>
      <c r="E93" s="5">
        <f t="shared" si="34"/>
      </c>
      <c r="F93" s="5">
        <f t="shared" si="34"/>
      </c>
      <c r="G93" s="5">
        <f t="shared" si="34"/>
        <v>0.03125</v>
      </c>
      <c r="H93" s="5">
        <f t="shared" si="34"/>
      </c>
      <c r="I93" s="5">
        <f t="shared" si="34"/>
        <v>0.0546875</v>
      </c>
      <c r="J93" s="5">
        <f t="shared" si="34"/>
      </c>
      <c r="K93" s="5">
        <f t="shared" si="34"/>
        <v>0.0703125</v>
      </c>
    </row>
    <row r="94" spans="2:11" ht="12.75">
      <c r="B94" s="5">
        <f aca="true" t="shared" si="35" ref="B94:K94">IF(B19="","",B69*B44)</f>
      </c>
      <c r="C94" s="5">
        <f t="shared" si="35"/>
      </c>
      <c r="D94" s="5">
        <f t="shared" si="35"/>
      </c>
      <c r="E94" s="5">
        <f t="shared" si="35"/>
      </c>
      <c r="F94" s="5">
        <f t="shared" si="35"/>
      </c>
      <c r="G94" s="5">
        <f t="shared" si="35"/>
      </c>
      <c r="H94" s="5">
        <f t="shared" si="35"/>
        <v>0.015625</v>
      </c>
      <c r="I94" s="5">
        <f t="shared" si="35"/>
      </c>
      <c r="J94" s="5">
        <f t="shared" si="35"/>
        <v>0.03125</v>
      </c>
      <c r="K94" s="5">
        <f t="shared" si="35"/>
      </c>
    </row>
    <row r="95" spans="2:11" ht="12.75">
      <c r="B95" s="5">
        <f aca="true" t="shared" si="36" ref="B95:K95">IF(B20="","",B70*B45)</f>
      </c>
      <c r="C95" s="5">
        <f t="shared" si="36"/>
      </c>
      <c r="D95" s="5">
        <f t="shared" si="36"/>
      </c>
      <c r="E95" s="5">
        <f t="shared" si="36"/>
      </c>
      <c r="F95" s="5">
        <f t="shared" si="36"/>
      </c>
      <c r="G95" s="5">
        <f t="shared" si="36"/>
      </c>
      <c r="H95" s="5">
        <f t="shared" si="36"/>
      </c>
      <c r="I95" s="5">
        <f t="shared" si="36"/>
        <v>0.0078125</v>
      </c>
      <c r="J95" s="5">
        <f t="shared" si="36"/>
      </c>
      <c r="K95" s="5">
        <f t="shared" si="36"/>
        <v>0.017578125</v>
      </c>
    </row>
    <row r="96" spans="2:11" ht="12.75">
      <c r="B96" s="5">
        <f aca="true" t="shared" si="37" ref="B96:K96">IF(B21="","",B71*B46)</f>
      </c>
      <c r="C96" s="5">
        <f t="shared" si="37"/>
      </c>
      <c r="D96" s="5">
        <f t="shared" si="37"/>
      </c>
      <c r="E96" s="5">
        <f t="shared" si="37"/>
      </c>
      <c r="F96" s="5">
        <f t="shared" si="37"/>
      </c>
      <c r="G96" s="5">
        <f t="shared" si="37"/>
      </c>
      <c r="H96" s="5">
        <f t="shared" si="37"/>
      </c>
      <c r="I96" s="5">
        <f t="shared" si="37"/>
      </c>
      <c r="J96" s="5">
        <f t="shared" si="37"/>
        <v>0.00390625</v>
      </c>
      <c r="K96" s="5">
        <f t="shared" si="37"/>
      </c>
    </row>
    <row r="97" spans="2:11" ht="12.75">
      <c r="B97" s="5">
        <f aca="true" t="shared" si="38" ref="B97:K97">IF(B22="","",B72*B47)</f>
      </c>
      <c r="C97" s="5">
        <f t="shared" si="38"/>
      </c>
      <c r="D97" s="5">
        <f t="shared" si="38"/>
      </c>
      <c r="E97" s="5">
        <f t="shared" si="38"/>
      </c>
      <c r="F97" s="5">
        <f t="shared" si="38"/>
      </c>
      <c r="G97" s="5">
        <f t="shared" si="38"/>
      </c>
      <c r="H97" s="5">
        <f t="shared" si="38"/>
      </c>
      <c r="I97" s="5">
        <f t="shared" si="38"/>
      </c>
      <c r="J97" s="5">
        <f t="shared" si="38"/>
      </c>
      <c r="K97" s="5">
        <f t="shared" si="38"/>
        <v>0.001953125</v>
      </c>
    </row>
    <row r="99" spans="2:11" ht="12.75">
      <c r="B99" t="s">
        <v>10</v>
      </c>
      <c r="C99">
        <f aca="true" t="shared" si="39" ref="C99:K99">SUM(C79:C97)</f>
        <v>1</v>
      </c>
      <c r="D99">
        <f t="shared" si="39"/>
        <v>1</v>
      </c>
      <c r="E99">
        <f t="shared" si="39"/>
        <v>1</v>
      </c>
      <c r="F99">
        <f t="shared" si="39"/>
        <v>1</v>
      </c>
      <c r="G99">
        <f t="shared" si="39"/>
        <v>1</v>
      </c>
      <c r="H99">
        <f t="shared" si="39"/>
        <v>1</v>
      </c>
      <c r="I99">
        <f t="shared" si="39"/>
        <v>1</v>
      </c>
      <c r="J99">
        <f t="shared" si="39"/>
        <v>1</v>
      </c>
      <c r="K99">
        <f t="shared" si="39"/>
        <v>1</v>
      </c>
    </row>
    <row r="100" ht="12.75">
      <c r="B100" t="s">
        <v>29</v>
      </c>
    </row>
    <row r="103" ht="12.75">
      <c r="B103" t="s">
        <v>39</v>
      </c>
    </row>
    <row r="105" spans="2:7" ht="12.75">
      <c r="B105" t="s">
        <v>14</v>
      </c>
      <c r="G105" s="29">
        <f>parameters!B21</f>
        <v>0.4106455339734803</v>
      </c>
    </row>
    <row r="107" spans="2:11" ht="12.75">
      <c r="B107" s="5"/>
      <c r="C107" s="5">
        <f aca="true" t="shared" si="40" ref="C107:J107">IF(C4="","",B108*$G$105)</f>
      </c>
      <c r="D107" s="5">
        <f t="shared" si="40"/>
      </c>
      <c r="E107" s="5">
        <f t="shared" si="40"/>
      </c>
      <c r="F107" s="5">
        <f t="shared" si="40"/>
      </c>
      <c r="G107" s="5">
        <f t="shared" si="40"/>
      </c>
      <c r="H107" s="5">
        <f t="shared" si="40"/>
      </c>
      <c r="I107" s="5">
        <f t="shared" si="40"/>
      </c>
      <c r="J107" s="5">
        <f t="shared" si="40"/>
      </c>
      <c r="K107" s="5">
        <f>IF(K4="","",J108*$G$105)</f>
        <v>0.0003320503449099117</v>
      </c>
    </row>
    <row r="108" spans="2:11" ht="12.75">
      <c r="B108" s="5"/>
      <c r="C108" s="5">
        <f aca="true" t="shared" si="41" ref="C108:K108">IF(C5="","",B109*$G$105)</f>
      </c>
      <c r="D108" s="5">
        <f t="shared" si="41"/>
      </c>
      <c r="E108" s="5">
        <f t="shared" si="41"/>
      </c>
      <c r="F108" s="5">
        <f t="shared" si="41"/>
      </c>
      <c r="G108" s="5">
        <f t="shared" si="41"/>
      </c>
      <c r="H108" s="5">
        <f t="shared" si="41"/>
      </c>
      <c r="I108" s="5">
        <f t="shared" si="41"/>
      </c>
      <c r="J108" s="5">
        <f t="shared" si="41"/>
        <v>0.0008086057619985115</v>
      </c>
      <c r="K108" s="5">
        <f t="shared" si="41"/>
      </c>
    </row>
    <row r="109" spans="2:11" ht="12.75">
      <c r="B109" s="5"/>
      <c r="C109" s="5">
        <f aca="true" t="shared" si="42" ref="C109:K109">IF(C6="","",B110*$G$105)</f>
      </c>
      <c r="D109" s="5">
        <f t="shared" si="42"/>
      </c>
      <c r="E109" s="5">
        <f t="shared" si="42"/>
      </c>
      <c r="F109" s="5">
        <f t="shared" si="42"/>
      </c>
      <c r="G109" s="5">
        <f t="shared" si="42"/>
      </c>
      <c r="H109" s="5">
        <f t="shared" si="42"/>
      </c>
      <c r="I109" s="5">
        <f t="shared" si="42"/>
        <v>0.0019691088666526973</v>
      </c>
      <c r="J109" s="5">
        <f t="shared" si="42"/>
      </c>
      <c r="K109" s="5">
        <f t="shared" si="42"/>
        <v>0.00047655541708859997</v>
      </c>
    </row>
    <row r="110" spans="2:11" ht="12.75">
      <c r="B110" s="5"/>
      <c r="C110" s="5">
        <f aca="true" t="shared" si="43" ref="C110:K110">IF(C7="","",B111*$G$105)</f>
      </c>
      <c r="D110" s="5">
        <f t="shared" si="43"/>
      </c>
      <c r="E110" s="5">
        <f t="shared" si="43"/>
      </c>
      <c r="F110" s="5">
        <f t="shared" si="43"/>
      </c>
      <c r="G110" s="5">
        <f t="shared" si="43"/>
      </c>
      <c r="H110" s="5">
        <f t="shared" si="43"/>
        <v>0.004795154710680144</v>
      </c>
      <c r="I110" s="5">
        <f t="shared" si="43"/>
      </c>
      <c r="J110" s="5">
        <f t="shared" si="43"/>
        <v>0.0011605031046541862</v>
      </c>
      <c r="K110" s="5">
        <f t="shared" si="43"/>
      </c>
    </row>
    <row r="111" spans="2:11" ht="12.75">
      <c r="B111" s="5"/>
      <c r="C111" s="5">
        <f aca="true" t="shared" si="44" ref="C111:K111">IF(C8="","",B112*$G$105)</f>
      </c>
      <c r="D111" s="5">
        <f t="shared" si="44"/>
      </c>
      <c r="E111" s="5">
        <f t="shared" si="44"/>
      </c>
      <c r="F111" s="5">
        <f t="shared" si="44"/>
      </c>
      <c r="G111" s="5">
        <f t="shared" si="44"/>
        <v>0.0116771139924045</v>
      </c>
      <c r="H111" s="5">
        <f t="shared" si="44"/>
      </c>
      <c r="I111" s="5">
        <f t="shared" si="44"/>
        <v>0.002826045844027448</v>
      </c>
      <c r="J111" s="5">
        <f t="shared" si="44"/>
      </c>
      <c r="K111" s="5">
        <f t="shared" si="44"/>
        <v>0.0006839476875655862</v>
      </c>
    </row>
    <row r="112" spans="2:11" ht="12.75">
      <c r="B112" s="5"/>
      <c r="C112" s="5">
        <f aca="true" t="shared" si="45" ref="C112:K112">IF(C9="","",B113*$G$105)</f>
      </c>
      <c r="D112" s="5">
        <f t="shared" si="45"/>
      </c>
      <c r="E112" s="5">
        <f t="shared" si="45"/>
      </c>
      <c r="F112" s="5">
        <f t="shared" si="45"/>
        <v>0.02843599412713597</v>
      </c>
      <c r="G112" s="5">
        <f t="shared" si="45"/>
      </c>
      <c r="H112" s="5">
        <f t="shared" si="45"/>
        <v>0.006881959281724358</v>
      </c>
      <c r="I112" s="5">
        <f t="shared" si="45"/>
      </c>
      <c r="J112" s="5">
        <f t="shared" si="45"/>
        <v>0.001665542739373262</v>
      </c>
      <c r="K112" s="5">
        <f t="shared" si="45"/>
      </c>
    </row>
    <row r="113" spans="2:11" ht="12.75">
      <c r="B113" s="5"/>
      <c r="C113" s="5">
        <f aca="true" t="shared" si="46" ref="C113:K113">IF(C10="","",B114*$G$105)</f>
      </c>
      <c r="D113" s="5">
        <f t="shared" si="46"/>
      </c>
      <c r="E113" s="5">
        <f t="shared" si="46"/>
        <v>0.06924705561018565</v>
      </c>
      <c r="F113" s="5">
        <f t="shared" si="46"/>
      </c>
      <c r="G113" s="5">
        <f t="shared" si="46"/>
        <v>0.016758880134731476</v>
      </c>
      <c r="H113" s="5">
        <f t="shared" si="46"/>
      </c>
      <c r="I113" s="5">
        <f t="shared" si="46"/>
        <v>0.00405591343769691</v>
      </c>
      <c r="J113" s="5">
        <f t="shared" si="46"/>
      </c>
      <c r="K113" s="5">
        <f t="shared" si="46"/>
        <v>0.0009815950518076758</v>
      </c>
    </row>
    <row r="114" spans="2:11" ht="12.75">
      <c r="B114" s="5"/>
      <c r="C114" s="5">
        <f aca="true" t="shared" si="47" ref="C114:K114">IF(C11="","",B115*$G$105)</f>
      </c>
      <c r="D114" s="5">
        <f t="shared" si="47"/>
        <v>0.16862975457236476</v>
      </c>
      <c r="E114" s="5">
        <f t="shared" si="47"/>
      </c>
      <c r="F114" s="5">
        <f t="shared" si="47"/>
        <v>0.04081106148304969</v>
      </c>
      <c r="G114" s="5">
        <f t="shared" si="47"/>
      </c>
      <c r="H114" s="5">
        <f t="shared" si="47"/>
        <v>0.009876920853007117</v>
      </c>
      <c r="I114" s="5">
        <f t="shared" si="47"/>
      </c>
      <c r="J114" s="5">
        <f t="shared" si="47"/>
        <v>0.002390370698323649</v>
      </c>
      <c r="K114" s="5">
        <f t="shared" si="47"/>
      </c>
    </row>
    <row r="115" spans="2:11" ht="12.75">
      <c r="B115" s="5"/>
      <c r="C115" s="5">
        <f aca="true" t="shared" si="48" ref="C115:K115">IF(C12="","",B116*$G$105)</f>
        <v>0.4106455339734803</v>
      </c>
      <c r="D115" s="5">
        <f t="shared" si="48"/>
      </c>
      <c r="E115" s="5">
        <f t="shared" si="48"/>
        <v>0.09938269896217912</v>
      </c>
      <c r="F115" s="5">
        <f t="shared" si="48"/>
      </c>
      <c r="G115" s="5">
        <f t="shared" si="48"/>
        <v>0.024052181348318217</v>
      </c>
      <c r="H115" s="5">
        <f t="shared" si="48"/>
      </c>
      <c r="I115" s="5">
        <f t="shared" si="48"/>
        <v>0.0058210074153102085</v>
      </c>
      <c r="J115" s="5">
        <f t="shared" si="48"/>
      </c>
      <c r="K115" s="5">
        <f t="shared" si="48"/>
        <v>0.001408775646515973</v>
      </c>
    </row>
    <row r="116" spans="2:11" ht="12.75">
      <c r="B116" s="5">
        <f>1</f>
        <v>1</v>
      </c>
      <c r="C116" s="5">
        <f aca="true" t="shared" si="49" ref="C116:K116">IF(C13="","",B117*$G$105)</f>
      </c>
      <c r="D116" s="5">
        <f t="shared" si="49"/>
        <v>0.24201577940111557</v>
      </c>
      <c r="E116" s="5">
        <f t="shared" si="49"/>
      </c>
      <c r="F116" s="5">
        <f t="shared" si="49"/>
        <v>0.05857163747912943</v>
      </c>
      <c r="G116" s="5">
        <f t="shared" si="49"/>
      </c>
      <c r="H116" s="5">
        <f t="shared" si="49"/>
        <v>0.014175260495311101</v>
      </c>
      <c r="I116" s="5">
        <f t="shared" si="49"/>
      </c>
      <c r="J116" s="5">
        <f t="shared" si="49"/>
        <v>0.0034306367169865595</v>
      </c>
      <c r="K116" s="5">
        <f t="shared" si="49"/>
      </c>
    </row>
    <row r="117" spans="2:11" ht="12.75">
      <c r="B117" s="5"/>
      <c r="C117" s="5">
        <f aca="true" t="shared" si="50" ref="C117:J117">IF(C14="","",B116*(1-$G$105))</f>
        <v>0.5893544660265198</v>
      </c>
      <c r="D117" s="5">
        <f t="shared" si="50"/>
      </c>
      <c r="E117" s="5">
        <f t="shared" si="50"/>
        <v>0.14263308043893647</v>
      </c>
      <c r="F117" s="5">
        <f t="shared" si="50"/>
      </c>
      <c r="G117" s="5">
        <f t="shared" si="50"/>
        <v>0.03451945613081122</v>
      </c>
      <c r="H117" s="5">
        <f t="shared" si="50"/>
      </c>
      <c r="I117" s="5">
        <f t="shared" si="50"/>
        <v>0.008354253080000894</v>
      </c>
      <c r="J117" s="5">
        <f t="shared" si="50"/>
      </c>
      <c r="K117" s="5">
        <f>IF(K14="","",J116*(1-$G$105))</f>
        <v>0.0020218610704705866</v>
      </c>
    </row>
    <row r="118" spans="2:11" ht="12.75">
      <c r="B118" s="5"/>
      <c r="C118" s="5">
        <f aca="true" t="shared" si="51" ref="C118:K118">IF(C15="","",B117*(1-$G$105))</f>
      </c>
      <c r="D118" s="5">
        <f t="shared" si="51"/>
        <v>0.34733868662540424</v>
      </c>
      <c r="E118" s="5">
        <f t="shared" si="51"/>
      </c>
      <c r="F118" s="5">
        <f t="shared" si="51"/>
        <v>0.08406144295980704</v>
      </c>
      <c r="G118" s="5">
        <f t="shared" si="51"/>
      </c>
      <c r="H118" s="5">
        <f t="shared" si="51"/>
        <v>0.02034419563550012</v>
      </c>
      <c r="I118" s="5">
        <f t="shared" si="51"/>
      </c>
      <c r="J118" s="5">
        <f t="shared" si="51"/>
        <v>0.004923616363014335</v>
      </c>
      <c r="K118" s="5">
        <f t="shared" si="51"/>
      </c>
    </row>
    <row r="119" spans="2:11" ht="12.75">
      <c r="B119" s="5"/>
      <c r="C119" s="5">
        <f aca="true" t="shared" si="52" ref="C119:K119">IF(C16="","",B118*(1-$G$105))</f>
      </c>
      <c r="D119" s="5">
        <f t="shared" si="52"/>
      </c>
      <c r="E119" s="5">
        <f t="shared" si="52"/>
        <v>0.2047056061864678</v>
      </c>
      <c r="F119" s="5">
        <f t="shared" si="52"/>
      </c>
      <c r="G119" s="5">
        <f t="shared" si="52"/>
        <v>0.049541986828995827</v>
      </c>
      <c r="H119" s="5">
        <f t="shared" si="52"/>
      </c>
      <c r="I119" s="5">
        <f t="shared" si="52"/>
        <v>0.011989942555499226</v>
      </c>
      <c r="J119" s="5">
        <f t="shared" si="52"/>
      </c>
      <c r="K119" s="5">
        <f t="shared" si="52"/>
        <v>0.0029017552925437486</v>
      </c>
    </row>
    <row r="120" spans="2:11" ht="12.75">
      <c r="B120" s="5"/>
      <c r="C120" s="5">
        <f aca="true" t="shared" si="53" ref="C120:K120">IF(C17="","",B119*(1-$G$105))</f>
      </c>
      <c r="D120" s="5">
        <f t="shared" si="53"/>
      </c>
      <c r="E120" s="5">
        <f t="shared" si="53"/>
      </c>
      <c r="F120" s="5">
        <f t="shared" si="53"/>
        <v>0.12064416322666077</v>
      </c>
      <c r="G120" s="5">
        <f t="shared" si="53"/>
      </c>
      <c r="H120" s="5">
        <f t="shared" si="53"/>
        <v>0.02919779119349571</v>
      </c>
      <c r="I120" s="5">
        <f t="shared" si="53"/>
      </c>
      <c r="J120" s="5">
        <f t="shared" si="53"/>
        <v>0.007066326192484892</v>
      </c>
      <c r="K120" s="5">
        <f t="shared" si="53"/>
      </c>
    </row>
    <row r="121" spans="2:11" ht="12.75">
      <c r="B121" s="5"/>
      <c r="C121" s="5">
        <f aca="true" t="shared" si="54" ref="C121:K121">IF(C18="","",B120*(1-$G$105))</f>
      </c>
      <c r="D121" s="5">
        <f t="shared" si="54"/>
      </c>
      <c r="E121" s="5">
        <f t="shared" si="54"/>
      </c>
      <c r="F121" s="5">
        <f t="shared" si="54"/>
      </c>
      <c r="G121" s="5">
        <f t="shared" si="54"/>
        <v>0.07110217639766495</v>
      </c>
      <c r="H121" s="5">
        <f t="shared" si="54"/>
      </c>
      <c r="I121" s="5">
        <f t="shared" si="54"/>
        <v>0.017207848637996483</v>
      </c>
      <c r="J121" s="5">
        <f t="shared" si="54"/>
      </c>
      <c r="K121" s="5">
        <f t="shared" si="54"/>
        <v>0.004164570899941144</v>
      </c>
    </row>
    <row r="122" spans="2:11" ht="12.75">
      <c r="B122" s="5"/>
      <c r="C122" s="5">
        <f aca="true" t="shared" si="55" ref="C122:K122">IF(C19="","",B121*(1-$G$105))</f>
      </c>
      <c r="D122" s="5">
        <f t="shared" si="55"/>
      </c>
      <c r="E122" s="5">
        <f t="shared" si="55"/>
      </c>
      <c r="F122" s="5">
        <f t="shared" si="55"/>
      </c>
      <c r="G122" s="5">
        <f t="shared" si="55"/>
      </c>
      <c r="H122" s="5">
        <f t="shared" si="55"/>
        <v>0.04190438520416924</v>
      </c>
      <c r="I122" s="5">
        <f t="shared" si="55"/>
      </c>
      <c r="J122" s="5">
        <f t="shared" si="55"/>
        <v>0.010141522445511593</v>
      </c>
      <c r="K122" s="5">
        <f t="shared" si="55"/>
      </c>
    </row>
    <row r="123" spans="2:11" ht="12.75">
      <c r="B123" s="5"/>
      <c r="C123" s="5">
        <f aca="true" t="shared" si="56" ref="C123:K123">IF(C20="","",B122*(1-$G$105))</f>
      </c>
      <c r="D123" s="5">
        <f t="shared" si="56"/>
      </c>
      <c r="E123" s="5">
        <f t="shared" si="56"/>
      </c>
      <c r="F123" s="5">
        <f t="shared" si="56"/>
      </c>
      <c r="G123" s="5">
        <f t="shared" si="56"/>
      </c>
      <c r="H123" s="5">
        <f t="shared" si="56"/>
      </c>
      <c r="I123" s="5">
        <f t="shared" si="56"/>
        <v>0.024696536566172756</v>
      </c>
      <c r="J123" s="5">
        <f t="shared" si="56"/>
      </c>
      <c r="K123" s="5">
        <f t="shared" si="56"/>
        <v>0.005976951545570449</v>
      </c>
    </row>
    <row r="124" spans="2:11" ht="12.75">
      <c r="B124" s="5"/>
      <c r="C124" s="5">
        <f aca="true" t="shared" si="57" ref="C124:K124">IF(C21="","",B123*(1-$G$105))</f>
      </c>
      <c r="D124" s="5">
        <f t="shared" si="57"/>
      </c>
      <c r="E124" s="5">
        <f t="shared" si="57"/>
      </c>
      <c r="F124" s="5">
        <f t="shared" si="57"/>
      </c>
      <c r="G124" s="5">
        <f t="shared" si="57"/>
      </c>
      <c r="H124" s="5">
        <f t="shared" si="57"/>
      </c>
      <c r="I124" s="5">
        <f t="shared" si="57"/>
      </c>
      <c r="J124" s="5">
        <f t="shared" si="57"/>
        <v>0.014555014120661165</v>
      </c>
      <c r="K124" s="5">
        <f t="shared" si="57"/>
      </c>
    </row>
    <row r="125" spans="2:11" ht="12.75">
      <c r="B125" s="5"/>
      <c r="C125" s="5">
        <f aca="true" t="shared" si="58" ref="C125:K125">IF(C22="","",B124*(1-$G$105))</f>
      </c>
      <c r="D125" s="5">
        <f t="shared" si="58"/>
      </c>
      <c r="E125" s="5">
        <f t="shared" si="58"/>
      </c>
      <c r="F125" s="5">
        <f t="shared" si="58"/>
      </c>
      <c r="G125" s="5">
        <f t="shared" si="58"/>
      </c>
      <c r="H125" s="5">
        <f t="shared" si="58"/>
      </c>
      <c r="I125" s="5">
        <f t="shared" si="58"/>
      </c>
      <c r="J125" s="5">
        <f t="shared" si="58"/>
      </c>
      <c r="K125" s="5">
        <f t="shared" si="58"/>
        <v>0.008578062575090716</v>
      </c>
    </row>
    <row r="128" spans="2:5" ht="12.75">
      <c r="B128" s="2" t="s">
        <v>31</v>
      </c>
      <c r="C128" s="2"/>
      <c r="D128" s="2"/>
      <c r="E128" s="2"/>
    </row>
    <row r="131" spans="2:11" ht="12.75">
      <c r="B131" s="5">
        <f aca="true" t="shared" si="59" ref="B131:J131">IF(B4="","",B107*B29)</f>
      </c>
      <c r="C131" s="5">
        <f t="shared" si="59"/>
      </c>
      <c r="D131" s="5">
        <f t="shared" si="59"/>
      </c>
      <c r="E131" s="5">
        <f t="shared" si="59"/>
      </c>
      <c r="F131" s="5">
        <f t="shared" si="59"/>
      </c>
      <c r="G131" s="5">
        <f t="shared" si="59"/>
      </c>
      <c r="H131" s="5">
        <f t="shared" si="59"/>
      </c>
      <c r="I131" s="5">
        <f t="shared" si="59"/>
      </c>
      <c r="J131" s="5">
        <f t="shared" si="59"/>
      </c>
      <c r="K131" s="5">
        <f>IF(K4="","",K107*K29)</f>
        <v>0.0003320503449099117</v>
      </c>
    </row>
    <row r="132" spans="2:11" ht="12.75">
      <c r="B132" s="5">
        <f aca="true" t="shared" si="60" ref="B132:K132">IF(B5="","",B108*B30)</f>
      </c>
      <c r="C132" s="5">
        <f t="shared" si="60"/>
      </c>
      <c r="D132" s="5">
        <f t="shared" si="60"/>
      </c>
      <c r="E132" s="5">
        <f t="shared" si="60"/>
      </c>
      <c r="F132" s="5">
        <f t="shared" si="60"/>
      </c>
      <c r="G132" s="5">
        <f t="shared" si="60"/>
      </c>
      <c r="H132" s="5">
        <f t="shared" si="60"/>
      </c>
      <c r="I132" s="5">
        <f t="shared" si="60"/>
      </c>
      <c r="J132" s="5">
        <f t="shared" si="60"/>
        <v>0.0008086057619985115</v>
      </c>
      <c r="K132" s="5">
        <f t="shared" si="60"/>
      </c>
    </row>
    <row r="133" spans="2:11" ht="12.75">
      <c r="B133" s="5">
        <f aca="true" t="shared" si="61" ref="B133:K133">IF(B6="","",B109*B31)</f>
      </c>
      <c r="C133" s="5">
        <f t="shared" si="61"/>
      </c>
      <c r="D133" s="5">
        <f t="shared" si="61"/>
      </c>
      <c r="E133" s="5">
        <f t="shared" si="61"/>
      </c>
      <c r="F133" s="5">
        <f t="shared" si="61"/>
      </c>
      <c r="G133" s="5">
        <f t="shared" si="61"/>
      </c>
      <c r="H133" s="5">
        <f t="shared" si="61"/>
      </c>
      <c r="I133" s="5">
        <f t="shared" si="61"/>
        <v>0.0019691088666526973</v>
      </c>
      <c r="J133" s="5">
        <f t="shared" si="61"/>
      </c>
      <c r="K133" s="5">
        <f t="shared" si="61"/>
        <v>0.0042889987537974</v>
      </c>
    </row>
    <row r="134" spans="2:11" ht="12.75">
      <c r="B134" s="5">
        <f aca="true" t="shared" si="62" ref="B134:K134">IF(B7="","",B110*B32)</f>
      </c>
      <c r="C134" s="5">
        <f t="shared" si="62"/>
      </c>
      <c r="D134" s="5">
        <f t="shared" si="62"/>
      </c>
      <c r="E134" s="5">
        <f t="shared" si="62"/>
      </c>
      <c r="F134" s="5">
        <f t="shared" si="62"/>
      </c>
      <c r="G134" s="5">
        <f t="shared" si="62"/>
      </c>
      <c r="H134" s="5">
        <f t="shared" si="62"/>
        <v>0.004795154710680144</v>
      </c>
      <c r="I134" s="5">
        <f t="shared" si="62"/>
      </c>
      <c r="J134" s="5">
        <f t="shared" si="62"/>
        <v>0.00928402483723349</v>
      </c>
      <c r="K134" s="5">
        <f t="shared" si="62"/>
      </c>
    </row>
    <row r="135" spans="2:11" ht="12.75">
      <c r="B135" s="5">
        <f aca="true" t="shared" si="63" ref="B135:K135">IF(B8="","",B111*B33)</f>
      </c>
      <c r="C135" s="5">
        <f t="shared" si="63"/>
      </c>
      <c r="D135" s="5">
        <f t="shared" si="63"/>
      </c>
      <c r="E135" s="5">
        <f t="shared" si="63"/>
      </c>
      <c r="F135" s="5">
        <f t="shared" si="63"/>
      </c>
      <c r="G135" s="5">
        <f t="shared" si="63"/>
        <v>0.0116771139924045</v>
      </c>
      <c r="H135" s="5">
        <f t="shared" si="63"/>
      </c>
      <c r="I135" s="5">
        <f t="shared" si="63"/>
        <v>0.019782320908192135</v>
      </c>
      <c r="J135" s="5">
        <f t="shared" si="63"/>
      </c>
      <c r="K135" s="5">
        <f t="shared" si="63"/>
        <v>0.024622116752361103</v>
      </c>
    </row>
    <row r="136" spans="2:11" ht="12.75">
      <c r="B136" s="5">
        <f aca="true" t="shared" si="64" ref="B136:K136">IF(B9="","",B112*B34)</f>
      </c>
      <c r="C136" s="5">
        <f t="shared" si="64"/>
      </c>
      <c r="D136" s="5">
        <f t="shared" si="64"/>
      </c>
      <c r="E136" s="5">
        <f t="shared" si="64"/>
      </c>
      <c r="F136" s="5">
        <f t="shared" si="64"/>
        <v>0.02843599412713597</v>
      </c>
      <c r="G136" s="5">
        <f t="shared" si="64"/>
      </c>
      <c r="H136" s="5">
        <f t="shared" si="64"/>
        <v>0.04129175569034615</v>
      </c>
      <c r="I136" s="5">
        <f t="shared" si="64"/>
      </c>
      <c r="J136" s="5">
        <f t="shared" si="64"/>
        <v>0.04663519670245134</v>
      </c>
      <c r="K136" s="5">
        <f t="shared" si="64"/>
      </c>
    </row>
    <row r="137" spans="2:11" ht="12.75">
      <c r="B137" s="5">
        <f aca="true" t="shared" si="65" ref="B137:K137">IF(B10="","",B113*B35)</f>
      </c>
      <c r="C137" s="5">
        <f t="shared" si="65"/>
      </c>
      <c r="D137" s="5">
        <f t="shared" si="65"/>
      </c>
      <c r="E137" s="5">
        <f t="shared" si="65"/>
        <v>0.06924705561018565</v>
      </c>
      <c r="F137" s="5">
        <f t="shared" si="65"/>
      </c>
      <c r="G137" s="5">
        <f t="shared" si="65"/>
        <v>0.08379440067365738</v>
      </c>
      <c r="H137" s="5">
        <f t="shared" si="65"/>
      </c>
      <c r="I137" s="5">
        <f t="shared" si="65"/>
        <v>0.08517418219163511</v>
      </c>
      <c r="J137" s="5">
        <f t="shared" si="65"/>
      </c>
      <c r="K137" s="5">
        <f t="shared" si="65"/>
        <v>0.08245398435184477</v>
      </c>
    </row>
    <row r="138" spans="2:11" ht="12.75">
      <c r="B138" s="5">
        <f aca="true" t="shared" si="66" ref="B138:K138">IF(B11="","",B114*B36)</f>
      </c>
      <c r="C138" s="5">
        <f t="shared" si="66"/>
      </c>
      <c r="D138" s="5">
        <f t="shared" si="66"/>
        <v>0.16862975457236476</v>
      </c>
      <c r="E138" s="5">
        <f t="shared" si="66"/>
      </c>
      <c r="F138" s="5">
        <f t="shared" si="66"/>
        <v>0.16324424593219877</v>
      </c>
      <c r="G138" s="5">
        <f t="shared" si="66"/>
      </c>
      <c r="H138" s="5">
        <f t="shared" si="66"/>
        <v>0.14815381279510675</v>
      </c>
      <c r="I138" s="5">
        <f t="shared" si="66"/>
      </c>
      <c r="J138" s="5">
        <f t="shared" si="66"/>
        <v>0.13386075910612436</v>
      </c>
      <c r="K138" s="5">
        <f t="shared" si="66"/>
      </c>
    </row>
    <row r="139" spans="2:11" ht="12.75">
      <c r="B139" s="5">
        <f aca="true" t="shared" si="67" ref="B139:K139">IF(B12="","",B115*B37)</f>
      </c>
      <c r="C139" s="5">
        <f t="shared" si="67"/>
        <v>0.4106455339734803</v>
      </c>
      <c r="D139" s="5">
        <f t="shared" si="67"/>
      </c>
      <c r="E139" s="5">
        <f t="shared" si="67"/>
        <v>0.2981480968865374</v>
      </c>
      <c r="F139" s="5">
        <f t="shared" si="67"/>
      </c>
      <c r="G139" s="5">
        <f t="shared" si="67"/>
        <v>0.24052181348318216</v>
      </c>
      <c r="H139" s="5">
        <f t="shared" si="67"/>
      </c>
      <c r="I139" s="5">
        <f t="shared" si="67"/>
        <v>0.2037352595358573</v>
      </c>
      <c r="J139" s="5">
        <f t="shared" si="67"/>
      </c>
      <c r="K139" s="5">
        <f t="shared" si="67"/>
        <v>0.17750573146101262</v>
      </c>
    </row>
    <row r="140" spans="2:11" ht="12.75">
      <c r="B140" s="5">
        <f aca="true" t="shared" si="68" ref="B140:K140">IF(B13="","",B116*B38)</f>
        <v>1</v>
      </c>
      <c r="C140" s="5">
        <f t="shared" si="68"/>
      </c>
      <c r="D140" s="5">
        <f t="shared" si="68"/>
        <v>0.48403155880223114</v>
      </c>
      <c r="E140" s="5">
        <f t="shared" si="68"/>
      </c>
      <c r="F140" s="5">
        <f t="shared" si="68"/>
        <v>0.3514298248747766</v>
      </c>
      <c r="G140" s="5">
        <f t="shared" si="68"/>
      </c>
      <c r="H140" s="5">
        <f t="shared" si="68"/>
        <v>0.283505209906222</v>
      </c>
      <c r="I140" s="5">
        <f t="shared" si="68"/>
      </c>
      <c r="J140" s="5">
        <f t="shared" si="68"/>
        <v>0.24014457018905916</v>
      </c>
      <c r="K140" s="5">
        <f t="shared" si="68"/>
      </c>
    </row>
    <row r="141" spans="2:11" ht="12.75">
      <c r="B141" s="5">
        <f aca="true" t="shared" si="69" ref="B141:K141">IF(B14="","",B117*B39)</f>
      </c>
      <c r="C141" s="5">
        <f t="shared" si="69"/>
        <v>0.5893544660265198</v>
      </c>
      <c r="D141" s="5">
        <f t="shared" si="69"/>
      </c>
      <c r="E141" s="5">
        <f t="shared" si="69"/>
        <v>0.4278992413168094</v>
      </c>
      <c r="F141" s="5">
        <f t="shared" si="69"/>
      </c>
      <c r="G141" s="5">
        <f t="shared" si="69"/>
        <v>0.3451945613081122</v>
      </c>
      <c r="H141" s="5">
        <f t="shared" si="69"/>
      </c>
      <c r="I141" s="5">
        <f t="shared" si="69"/>
        <v>0.2923988578000313</v>
      </c>
      <c r="J141" s="5">
        <f t="shared" si="69"/>
      </c>
      <c r="K141" s="5">
        <f t="shared" si="69"/>
        <v>0.2547544948792939</v>
      </c>
    </row>
    <row r="142" spans="2:11" ht="12.75">
      <c r="B142" s="5">
        <f aca="true" t="shared" si="70" ref="B142:K142">IF(B15="","",B118*B40)</f>
      </c>
      <c r="C142" s="5">
        <f t="shared" si="70"/>
      </c>
      <c r="D142" s="5">
        <f t="shared" si="70"/>
        <v>0.34733868662540424</v>
      </c>
      <c r="E142" s="5">
        <f t="shared" si="70"/>
      </c>
      <c r="F142" s="5">
        <f t="shared" si="70"/>
        <v>0.33624577183922816</v>
      </c>
      <c r="G142" s="5">
        <f t="shared" si="70"/>
      </c>
      <c r="H142" s="5">
        <f t="shared" si="70"/>
        <v>0.3051629345325018</v>
      </c>
      <c r="I142" s="5">
        <f t="shared" si="70"/>
      </c>
      <c r="J142" s="5">
        <f t="shared" si="70"/>
        <v>0.2757225163288028</v>
      </c>
      <c r="K142" s="5">
        <f t="shared" si="70"/>
      </c>
    </row>
    <row r="143" spans="2:11" ht="12.75">
      <c r="B143" s="5">
        <f aca="true" t="shared" si="71" ref="B143:K143">IF(B16="","",B119*B41)</f>
      </c>
      <c r="C143" s="5">
        <f t="shared" si="71"/>
      </c>
      <c r="D143" s="5">
        <f t="shared" si="71"/>
      </c>
      <c r="E143" s="5">
        <f t="shared" si="71"/>
        <v>0.2047056061864678</v>
      </c>
      <c r="F143" s="5">
        <f t="shared" si="71"/>
      </c>
      <c r="G143" s="5">
        <f t="shared" si="71"/>
        <v>0.24770993414497913</v>
      </c>
      <c r="H143" s="5">
        <f t="shared" si="71"/>
      </c>
      <c r="I143" s="5">
        <f t="shared" si="71"/>
        <v>0.25178879366548373</v>
      </c>
      <c r="J143" s="5">
        <f t="shared" si="71"/>
      </c>
      <c r="K143" s="5">
        <f t="shared" si="71"/>
        <v>0.24374744457367487</v>
      </c>
    </row>
    <row r="144" spans="2:11" ht="12.75">
      <c r="B144" s="5">
        <f aca="true" t="shared" si="72" ref="B144:K144">IF(B17="","",B120*B42)</f>
      </c>
      <c r="C144" s="5">
        <f t="shared" si="72"/>
      </c>
      <c r="D144" s="5">
        <f t="shared" si="72"/>
      </c>
      <c r="E144" s="5">
        <f t="shared" si="72"/>
      </c>
      <c r="F144" s="5">
        <f t="shared" si="72"/>
        <v>0.12064416322666077</v>
      </c>
      <c r="G144" s="5">
        <f t="shared" si="72"/>
      </c>
      <c r="H144" s="5">
        <f t="shared" si="72"/>
        <v>0.17518674716097427</v>
      </c>
      <c r="I144" s="5">
        <f t="shared" si="72"/>
      </c>
      <c r="J144" s="5">
        <f t="shared" si="72"/>
        <v>0.19785713338957697</v>
      </c>
      <c r="K144" s="5">
        <f t="shared" si="72"/>
      </c>
    </row>
    <row r="145" spans="2:11" ht="12.75">
      <c r="B145" s="5">
        <f aca="true" t="shared" si="73" ref="B145:K145">IF(B18="","",B121*B43)</f>
      </c>
      <c r="C145" s="5">
        <f t="shared" si="73"/>
      </c>
      <c r="D145" s="5">
        <f t="shared" si="73"/>
      </c>
      <c r="E145" s="5">
        <f t="shared" si="73"/>
      </c>
      <c r="F145" s="5">
        <f t="shared" si="73"/>
      </c>
      <c r="G145" s="5">
        <f t="shared" si="73"/>
        <v>0.07110217639766495</v>
      </c>
      <c r="H145" s="5">
        <f t="shared" si="73"/>
      </c>
      <c r="I145" s="5">
        <f t="shared" si="73"/>
        <v>0.12045494046597538</v>
      </c>
      <c r="J145" s="5">
        <f t="shared" si="73"/>
      </c>
      <c r="K145" s="5">
        <f t="shared" si="73"/>
        <v>0.1499245523978812</v>
      </c>
    </row>
    <row r="146" spans="2:11" ht="12.75">
      <c r="B146" s="5">
        <f aca="true" t="shared" si="74" ref="B146:K146">IF(B19="","",B122*B44)</f>
      </c>
      <c r="C146" s="5">
        <f t="shared" si="74"/>
      </c>
      <c r="D146" s="5">
        <f t="shared" si="74"/>
      </c>
      <c r="E146" s="5">
        <f t="shared" si="74"/>
      </c>
      <c r="F146" s="5">
        <f t="shared" si="74"/>
      </c>
      <c r="G146" s="5">
        <f t="shared" si="74"/>
      </c>
      <c r="H146" s="5">
        <f t="shared" si="74"/>
        <v>0.04190438520416924</v>
      </c>
      <c r="I146" s="5">
        <f t="shared" si="74"/>
      </c>
      <c r="J146" s="5">
        <f t="shared" si="74"/>
        <v>0.08113217956409274</v>
      </c>
      <c r="K146" s="5">
        <f t="shared" si="74"/>
      </c>
    </row>
    <row r="147" spans="2:11" ht="12.75">
      <c r="B147" s="5">
        <f aca="true" t="shared" si="75" ref="B147:K147">IF(B20="","",B123*B45)</f>
      </c>
      <c r="C147" s="5">
        <f t="shared" si="75"/>
      </c>
      <c r="D147" s="5">
        <f t="shared" si="75"/>
      </c>
      <c r="E147" s="5">
        <f t="shared" si="75"/>
      </c>
      <c r="F147" s="5">
        <f t="shared" si="75"/>
      </c>
      <c r="G147" s="5">
        <f t="shared" si="75"/>
      </c>
      <c r="H147" s="5">
        <f t="shared" si="75"/>
      </c>
      <c r="I147" s="5">
        <f t="shared" si="75"/>
        <v>0.024696536566172756</v>
      </c>
      <c r="J147" s="5">
        <f t="shared" si="75"/>
      </c>
      <c r="K147" s="5">
        <f t="shared" si="75"/>
        <v>0.053792563910134046</v>
      </c>
    </row>
    <row r="148" spans="2:11" ht="12.75">
      <c r="B148" s="5">
        <f aca="true" t="shared" si="76" ref="B148:K148">IF(B21="","",B124*B46)</f>
      </c>
      <c r="C148" s="5">
        <f t="shared" si="76"/>
      </c>
      <c r="D148" s="5">
        <f t="shared" si="76"/>
      </c>
      <c r="E148" s="5">
        <f t="shared" si="76"/>
      </c>
      <c r="F148" s="5">
        <f t="shared" si="76"/>
      </c>
      <c r="G148" s="5">
        <f t="shared" si="76"/>
      </c>
      <c r="H148" s="5">
        <f t="shared" si="76"/>
      </c>
      <c r="I148" s="5">
        <f t="shared" si="76"/>
      </c>
      <c r="J148" s="5">
        <f t="shared" si="76"/>
        <v>0.014555014120661165</v>
      </c>
      <c r="K148" s="5">
        <f t="shared" si="76"/>
      </c>
    </row>
    <row r="149" spans="2:11" ht="12.75">
      <c r="B149" s="5">
        <f aca="true" t="shared" si="77" ref="B149:K149">IF(B22="","",B125*B47)</f>
      </c>
      <c r="C149" s="5">
        <f t="shared" si="77"/>
      </c>
      <c r="D149" s="5">
        <f t="shared" si="77"/>
      </c>
      <c r="E149" s="5">
        <f t="shared" si="77"/>
      </c>
      <c r="F149" s="5">
        <f t="shared" si="77"/>
      </c>
      <c r="G149" s="5">
        <f t="shared" si="77"/>
      </c>
      <c r="H149" s="5">
        <f t="shared" si="77"/>
      </c>
      <c r="I149" s="5">
        <f t="shared" si="77"/>
      </c>
      <c r="J149" s="5">
        <f t="shared" si="77"/>
      </c>
      <c r="K149" s="5">
        <f t="shared" si="77"/>
        <v>0.008578062575090716</v>
      </c>
    </row>
    <row r="151" spans="1:11" ht="12.75">
      <c r="A151" t="s">
        <v>33</v>
      </c>
      <c r="B151">
        <f aca="true" t="shared" si="78" ref="B151:K151">SUM(B131:B149)</f>
        <v>1</v>
      </c>
      <c r="C151">
        <f t="shared" si="78"/>
        <v>1</v>
      </c>
      <c r="D151">
        <f t="shared" si="78"/>
        <v>1</v>
      </c>
      <c r="E151">
        <f t="shared" si="78"/>
        <v>1.0000000000000002</v>
      </c>
      <c r="F151">
        <f t="shared" si="78"/>
        <v>1.0000000000000002</v>
      </c>
      <c r="G151">
        <f t="shared" si="78"/>
        <v>1.0000000000000002</v>
      </c>
      <c r="H151">
        <f t="shared" si="78"/>
        <v>1.0000000000000004</v>
      </c>
      <c r="I151">
        <f t="shared" si="78"/>
        <v>1.0000000000000002</v>
      </c>
      <c r="J151">
        <f t="shared" si="78"/>
        <v>1.0000000000000007</v>
      </c>
      <c r="K151">
        <f t="shared" si="78"/>
        <v>1.0000000000000007</v>
      </c>
    </row>
    <row r="153" spans="1:13" ht="12.75">
      <c r="A153" s="28" t="s">
        <v>44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5" ht="12.75">
      <c r="A155" t="s">
        <v>40</v>
      </c>
    </row>
    <row r="157" spans="2:11" ht="12.75">
      <c r="B157" s="5">
        <f aca="true" t="shared" si="79" ref="B157:J157">IF(B4="","",B131*B4)</f>
      </c>
      <c r="C157" s="5">
        <f t="shared" si="79"/>
      </c>
      <c r="D157" s="5">
        <f t="shared" si="79"/>
      </c>
      <c r="E157" s="5">
        <f t="shared" si="79"/>
      </c>
      <c r="F157" s="5">
        <f t="shared" si="79"/>
      </c>
      <c r="G157" s="5">
        <f t="shared" si="79"/>
      </c>
      <c r="H157" s="5">
        <f t="shared" si="79"/>
      </c>
      <c r="I157" s="5">
        <f t="shared" si="79"/>
      </c>
      <c r="J157" s="5">
        <f t="shared" si="79"/>
      </c>
      <c r="K157" s="5">
        <f>IF(K4="","",K131*K4)</f>
        <v>0.018902438969232528</v>
      </c>
    </row>
    <row r="158" spans="2:11" ht="12.75">
      <c r="B158" s="5">
        <f aca="true" t="shared" si="80" ref="B158:K158">IF(B5="","",B132*B5)</f>
      </c>
      <c r="C158" s="5">
        <f t="shared" si="80"/>
      </c>
      <c r="D158" s="5">
        <f t="shared" si="80"/>
      </c>
      <c r="E158" s="5">
        <f t="shared" si="80"/>
      </c>
      <c r="F158" s="5">
        <f t="shared" si="80"/>
      </c>
      <c r="G158" s="5">
        <f t="shared" si="80"/>
      </c>
      <c r="H158" s="5">
        <f t="shared" si="80"/>
      </c>
      <c r="I158" s="5">
        <f t="shared" si="80"/>
      </c>
      <c r="J158" s="5">
        <f t="shared" si="80"/>
        <v>0.03273732433949961</v>
      </c>
      <c r="K158" s="5">
        <f t="shared" si="80"/>
      </c>
    </row>
    <row r="159" spans="2:11" ht="12.75">
      <c r="B159" s="5">
        <f aca="true" t="shared" si="81" ref="B159:K159">IF(B6="","",B133*B6)</f>
      </c>
      <c r="C159" s="5">
        <f t="shared" si="81"/>
      </c>
      <c r="D159" s="5">
        <f t="shared" si="81"/>
      </c>
      <c r="E159" s="5">
        <f t="shared" si="81"/>
      </c>
      <c r="F159" s="5">
        <f t="shared" si="81"/>
      </c>
      <c r="G159" s="5">
        <f t="shared" si="81"/>
      </c>
      <c r="H159" s="5">
        <f t="shared" si="81"/>
      </c>
      <c r="I159" s="5">
        <f t="shared" si="81"/>
        <v>0.0566981015864699</v>
      </c>
      <c r="J159" s="5">
        <f t="shared" si="81"/>
      </c>
      <c r="K159" s="5">
        <f t="shared" si="81"/>
        <v>0.13946489975965026</v>
      </c>
    </row>
    <row r="160" spans="2:11" ht="12.75">
      <c r="B160" s="5">
        <f aca="true" t="shared" si="82" ref="B160:K160">IF(B7="","",B134*B7)</f>
      </c>
      <c r="C160" s="5">
        <f t="shared" si="82"/>
      </c>
      <c r="D160" s="5">
        <f t="shared" si="82"/>
      </c>
      <c r="E160" s="5">
        <f t="shared" si="82"/>
      </c>
      <c r="F160" s="5">
        <f t="shared" si="82"/>
      </c>
      <c r="G160" s="5">
        <f t="shared" si="82"/>
      </c>
      <c r="H160" s="5">
        <f t="shared" si="82"/>
        <v>0.09819601291089501</v>
      </c>
      <c r="I160" s="5">
        <f t="shared" si="82"/>
      </c>
      <c r="J160" s="5">
        <f t="shared" si="82"/>
        <v>0.21470281232968302</v>
      </c>
      <c r="K160" s="5">
        <f t="shared" si="82"/>
      </c>
    </row>
    <row r="161" spans="2:11" ht="12.75">
      <c r="B161" s="5">
        <f aca="true" t="shared" si="83" ref="B161:K161">IF(B8="","",B135*B8)</f>
      </c>
      <c r="C161" s="5">
        <f t="shared" si="83"/>
      </c>
      <c r="D161" s="5">
        <f t="shared" si="83"/>
      </c>
      <c r="E161" s="5">
        <f t="shared" si="83"/>
      </c>
      <c r="F161" s="5">
        <f t="shared" si="83"/>
      </c>
      <c r="G161" s="5">
        <f t="shared" si="83"/>
        <v>0.1700666632883821</v>
      </c>
      <c r="H161" s="5">
        <f t="shared" si="83"/>
      </c>
      <c r="I161" s="5">
        <f t="shared" si="83"/>
        <v>0.32536521680457586</v>
      </c>
      <c r="J161" s="5">
        <f t="shared" si="83"/>
      </c>
      <c r="K161" s="5">
        <f t="shared" si="83"/>
        <v>0.45732977272589037</v>
      </c>
    </row>
    <row r="162" spans="2:11" ht="12.75">
      <c r="B162" s="5">
        <f aca="true" t="shared" si="84" ref="B162:K162">IF(B9="","",B136*B9)</f>
      </c>
      <c r="C162" s="5">
        <f t="shared" si="84"/>
      </c>
      <c r="D162" s="5">
        <f t="shared" si="84"/>
      </c>
      <c r="E162" s="5">
        <f t="shared" si="84"/>
      </c>
      <c r="F162" s="5">
        <f t="shared" si="84"/>
        <v>0.2945401661907488</v>
      </c>
      <c r="G162" s="5">
        <f t="shared" si="84"/>
      </c>
      <c r="H162" s="5">
        <f t="shared" si="84"/>
        <v>0.4830028237698658</v>
      </c>
      <c r="I162" s="5">
        <f t="shared" si="84"/>
      </c>
      <c r="J162" s="5">
        <f t="shared" si="84"/>
        <v>0.6160420289880542</v>
      </c>
      <c r="K162" s="5">
        <f t="shared" si="84"/>
      </c>
    </row>
    <row r="163" spans="2:11" ht="12.75">
      <c r="B163" s="5">
        <f aca="true" t="shared" si="85" ref="B163:K163">IF(B10="","",B137*B10)</f>
      </c>
      <c r="C163" s="5">
        <f t="shared" si="85"/>
      </c>
      <c r="D163" s="5">
        <f t="shared" si="85"/>
      </c>
      <c r="E163" s="5">
        <f t="shared" si="85"/>
        <v>0.5101170789278396</v>
      </c>
      <c r="F163" s="5">
        <f t="shared" si="85"/>
      </c>
      <c r="G163" s="5">
        <f t="shared" si="85"/>
        <v>0.6970978773508979</v>
      </c>
      <c r="H163" s="5">
        <f t="shared" si="85"/>
      </c>
      <c r="I163" s="5">
        <f t="shared" si="85"/>
        <v>0.8001970437216619</v>
      </c>
      <c r="J163" s="5">
        <f t="shared" si="85"/>
      </c>
      <c r="K163" s="5">
        <f t="shared" si="85"/>
        <v>0.8748041321231543</v>
      </c>
    </row>
    <row r="164" spans="2:11" ht="12.75">
      <c r="B164" s="5">
        <f aca="true" t="shared" si="86" ref="B164:K164">IF(B11="","",B138*B11)</f>
      </c>
      <c r="C164" s="5">
        <f t="shared" si="86"/>
      </c>
      <c r="D164" s="5">
        <f t="shared" si="86"/>
        <v>0.8834769042852701</v>
      </c>
      <c r="E164" s="5">
        <f t="shared" si="86"/>
      </c>
      <c r="F164" s="5">
        <f t="shared" si="86"/>
        <v>0.965848665110739</v>
      </c>
      <c r="G164" s="5">
        <f t="shared" si="86"/>
      </c>
      <c r="H164" s="5">
        <f t="shared" si="86"/>
        <v>0.9899066539381689</v>
      </c>
      <c r="I164" s="5">
        <f t="shared" si="86"/>
      </c>
      <c r="J164" s="5">
        <f t="shared" si="86"/>
        <v>1.0100547219846572</v>
      </c>
      <c r="K164" s="5">
        <f t="shared" si="86"/>
      </c>
    </row>
    <row r="165" spans="2:11" ht="12.75">
      <c r="B165" s="5">
        <f aca="true" t="shared" si="87" ref="B165:K165">IF(B12="","",B139*B12)</f>
      </c>
      <c r="C165" s="5">
        <f t="shared" si="87"/>
        <v>1.5301025443923575</v>
      </c>
      <c r="D165" s="5">
        <f t="shared" si="87"/>
      </c>
      <c r="E165" s="5">
        <f t="shared" si="87"/>
        <v>1.2545722696447936</v>
      </c>
      <c r="F165" s="5">
        <f t="shared" si="87"/>
      </c>
      <c r="G165" s="5">
        <f t="shared" si="87"/>
        <v>1.1429528661548665</v>
      </c>
      <c r="H165" s="5">
        <f t="shared" si="87"/>
      </c>
      <c r="I165" s="5">
        <f t="shared" si="87"/>
        <v>1.0933274631939396</v>
      </c>
      <c r="J165" s="5">
        <f t="shared" si="87"/>
      </c>
      <c r="K165" s="5">
        <f t="shared" si="87"/>
        <v>1.0757383460274623</v>
      </c>
    </row>
    <row r="166" spans="2:11" ht="12.75">
      <c r="B166" s="5">
        <f aca="true" t="shared" si="88" ref="B166:K166">IF(B13="","",B140*B13)</f>
        <v>2.65</v>
      </c>
      <c r="C166" s="5">
        <f t="shared" si="88"/>
      </c>
      <c r="D166" s="5">
        <f t="shared" si="88"/>
        <v>1.4485375622886736</v>
      </c>
      <c r="E166" s="5">
        <f t="shared" si="88"/>
      </c>
      <c r="F166" s="5">
        <f t="shared" si="88"/>
        <v>1.1876949449214411</v>
      </c>
      <c r="G166" s="5">
        <f t="shared" si="88"/>
      </c>
      <c r="H166" s="5">
        <f t="shared" si="88"/>
        <v>1.0820256228044556</v>
      </c>
      <c r="I166" s="5">
        <f t="shared" si="88"/>
      </c>
      <c r="J166" s="5">
        <f t="shared" si="88"/>
        <v>1.0350455948997497</v>
      </c>
      <c r="K166" s="5">
        <f t="shared" si="88"/>
      </c>
    </row>
    <row r="167" spans="2:11" ht="12.75">
      <c r="B167" s="5">
        <f aca="true" t="shared" si="89" ref="B167:K167">IF(B14="","",B141*B14)</f>
      </c>
      <c r="C167" s="5">
        <f t="shared" si="89"/>
        <v>1.2543683931946537</v>
      </c>
      <c r="D167" s="5">
        <f t="shared" si="89"/>
      </c>
      <c r="E167" s="5">
        <f t="shared" si="89"/>
        <v>1.0284904157491381</v>
      </c>
      <c r="F167" s="5">
        <f t="shared" si="89"/>
      </c>
      <c r="G167" s="5">
        <f t="shared" si="89"/>
        <v>0.9369855343814596</v>
      </c>
      <c r="H167" s="5">
        <f t="shared" si="89"/>
      </c>
      <c r="I167" s="5">
        <f t="shared" si="89"/>
        <v>0.8963029427461023</v>
      </c>
      <c r="J167" s="5">
        <f t="shared" si="89"/>
      </c>
      <c r="K167" s="5">
        <f t="shared" si="89"/>
        <v>0.8818834956844098</v>
      </c>
    </row>
    <row r="168" spans="2:11" ht="12.75">
      <c r="B168" s="5">
        <f aca="true" t="shared" si="90" ref="B168:K168">IF(B15="","",B142*B15)</f>
      </c>
      <c r="C168" s="5">
        <f t="shared" si="90"/>
      </c>
      <c r="D168" s="5">
        <f t="shared" si="90"/>
        <v>0.5937509682436743</v>
      </c>
      <c r="E168" s="5">
        <f t="shared" si="90"/>
      </c>
      <c r="F168" s="5">
        <f t="shared" si="90"/>
        <v>0.6491098718084767</v>
      </c>
      <c r="G168" s="5">
        <f t="shared" si="90"/>
      </c>
      <c r="H168" s="5">
        <f t="shared" si="90"/>
        <v>0.6652783240803992</v>
      </c>
      <c r="I168" s="5">
        <f t="shared" si="90"/>
      </c>
      <c r="J168" s="5">
        <f t="shared" si="90"/>
        <v>0.6788190684426071</v>
      </c>
      <c r="K168" s="5">
        <f t="shared" si="90"/>
      </c>
    </row>
    <row r="169" spans="2:11" ht="12.75">
      <c r="B169" s="5">
        <f aca="true" t="shared" si="91" ref="B169:K169">IF(B16="","",B143*B16)</f>
      </c>
      <c r="C169" s="5">
        <f t="shared" si="91"/>
      </c>
      <c r="D169" s="5">
        <f t="shared" si="91"/>
      </c>
      <c r="E169" s="5">
        <f t="shared" si="91"/>
        <v>0.2810499803749387</v>
      </c>
      <c r="F169" s="5">
        <f t="shared" si="91"/>
      </c>
      <c r="G169" s="5">
        <f t="shared" si="91"/>
        <v>0.3840674089184842</v>
      </c>
      <c r="H169" s="5">
        <f t="shared" si="91"/>
      </c>
      <c r="I169" s="5">
        <f t="shared" si="91"/>
        <v>0.44087009183605547</v>
      </c>
      <c r="J169" s="5">
        <f t="shared" si="91"/>
      </c>
      <c r="K169" s="5">
        <f t="shared" si="91"/>
        <v>0.48197500989749686</v>
      </c>
    </row>
    <row r="170" spans="2:11" ht="12.75">
      <c r="B170" s="5">
        <f aca="true" t="shared" si="92" ref="B170:K170">IF(B17="","",B144*B17)</f>
      </c>
      <c r="C170" s="5">
        <f t="shared" si="92"/>
      </c>
      <c r="D170" s="5">
        <f t="shared" si="92"/>
      </c>
      <c r="E170" s="5">
        <f t="shared" si="92"/>
      </c>
      <c r="F170" s="5">
        <f t="shared" si="92"/>
        <v>0.1330340423736984</v>
      </c>
      <c r="G170" s="5">
        <f t="shared" si="92"/>
      </c>
      <c r="H170" s="5">
        <f t="shared" si="92"/>
        <v>0.21815638578272284</v>
      </c>
      <c r="I170" s="5">
        <f t="shared" si="92"/>
      </c>
      <c r="J170" s="5">
        <f t="shared" si="92"/>
        <v>0.2782457905428791</v>
      </c>
      <c r="K170" s="5">
        <f t="shared" si="92"/>
      </c>
    </row>
    <row r="171" spans="2:11" ht="12.75">
      <c r="B171" s="5">
        <f aca="true" t="shared" si="93" ref="B171:K171">IF(B18="","",B145*B18)</f>
      </c>
      <c r="C171" s="5">
        <f t="shared" si="93"/>
      </c>
      <c r="D171" s="5">
        <f t="shared" si="93"/>
      </c>
      <c r="E171" s="5">
        <f t="shared" si="93"/>
      </c>
      <c r="F171" s="5">
        <f t="shared" si="93"/>
      </c>
      <c r="G171" s="5">
        <f t="shared" si="93"/>
        <v>0.06297120678207</v>
      </c>
      <c r="H171" s="5">
        <f t="shared" si="93"/>
      </c>
      <c r="I171" s="5">
        <f t="shared" si="93"/>
        <v>0.12047417142742069</v>
      </c>
      <c r="J171" s="5">
        <f t="shared" si="93"/>
      </c>
      <c r="K171" s="5">
        <f t="shared" si="93"/>
        <v>0.16933717125434103</v>
      </c>
    </row>
    <row r="172" spans="2:11" ht="12.75">
      <c r="B172" s="5">
        <f aca="true" t="shared" si="94" ref="B172:K172">IF(B19="","",B146*B19)</f>
      </c>
      <c r="C172" s="5">
        <f t="shared" si="94"/>
      </c>
      <c r="D172" s="5">
        <f t="shared" si="94"/>
      </c>
      <c r="E172" s="5">
        <f t="shared" si="94"/>
      </c>
      <c r="F172" s="5">
        <f t="shared" si="94"/>
      </c>
      <c r="G172" s="5">
        <f t="shared" si="94"/>
      </c>
      <c r="H172" s="5">
        <f t="shared" si="94"/>
        <v>0.02980720432783147</v>
      </c>
      <c r="I172" s="5">
        <f t="shared" si="94"/>
      </c>
      <c r="J172" s="5">
        <f t="shared" si="94"/>
        <v>0.06517261146517345</v>
      </c>
      <c r="K172" s="5">
        <f t="shared" si="94"/>
      </c>
    </row>
    <row r="173" spans="2:11" ht="12.75">
      <c r="B173" s="5">
        <f aca="true" t="shared" si="95" ref="B173:K173">IF(B20="","",B147*B20)</f>
      </c>
      <c r="C173" s="5">
        <f t="shared" si="95"/>
      </c>
      <c r="D173" s="5">
        <f t="shared" si="95"/>
      </c>
      <c r="E173" s="5">
        <f t="shared" si="95"/>
      </c>
      <c r="F173" s="5">
        <f t="shared" si="95"/>
      </c>
      <c r="G173" s="5">
        <f t="shared" si="95"/>
      </c>
      <c r="H173" s="5">
        <f t="shared" si="95"/>
      </c>
      <c r="I173" s="5">
        <f t="shared" si="95"/>
        <v>0.014109137735217617</v>
      </c>
      <c r="J173" s="5">
        <f t="shared" si="95"/>
      </c>
      <c r="K173" s="5">
        <f t="shared" si="95"/>
        <v>0.034705385628057625</v>
      </c>
    </row>
    <row r="174" spans="2:11" ht="12.75">
      <c r="B174" s="5">
        <f aca="true" t="shared" si="96" ref="B174:K174">IF(B21="","",B148*B21)</f>
      </c>
      <c r="C174" s="5">
        <f t="shared" si="96"/>
      </c>
      <c r="D174" s="5">
        <f t="shared" si="96"/>
      </c>
      <c r="E174" s="5">
        <f t="shared" si="96"/>
      </c>
      <c r="F174" s="5">
        <f t="shared" si="96"/>
      </c>
      <c r="G174" s="5">
        <f t="shared" si="96"/>
      </c>
      <c r="H174" s="5">
        <f t="shared" si="96"/>
      </c>
      <c r="I174" s="5">
        <f t="shared" si="96"/>
      </c>
      <c r="J174" s="5">
        <f t="shared" si="96"/>
        <v>0.006678511860485651</v>
      </c>
      <c r="K174" s="5">
        <f t="shared" si="96"/>
      </c>
    </row>
    <row r="175" spans="2:11" ht="12.75">
      <c r="B175" s="5">
        <f aca="true" t="shared" si="97" ref="B175:K175">IF(B22="","",B149*B22)</f>
      </c>
      <c r="C175" s="5">
        <f t="shared" si="97"/>
      </c>
      <c r="D175" s="5">
        <f t="shared" si="97"/>
      </c>
      <c r="E175" s="5">
        <f t="shared" si="97"/>
      </c>
      <c r="F175" s="5">
        <f t="shared" si="97"/>
      </c>
      <c r="G175" s="5">
        <f t="shared" si="97"/>
      </c>
      <c r="H175" s="5">
        <f t="shared" si="97"/>
      </c>
      <c r="I175" s="5">
        <f t="shared" si="97"/>
      </c>
      <c r="J175" s="5">
        <f t="shared" si="97"/>
      </c>
      <c r="K175" s="5">
        <f t="shared" si="97"/>
        <v>0.0031612506382523854</v>
      </c>
    </row>
    <row r="177" spans="1:11" ht="12.75">
      <c r="A177" s="2" t="s">
        <v>38</v>
      </c>
      <c r="B177" s="9">
        <f aca="true" t="shared" si="98" ref="B177:K177">SUM(B157:B175)</f>
        <v>2.65</v>
      </c>
      <c r="C177" s="9">
        <f t="shared" si="98"/>
        <v>2.7844709375870114</v>
      </c>
      <c r="D177" s="9">
        <f t="shared" si="98"/>
        <v>2.9257654348176185</v>
      </c>
      <c r="E177" s="9">
        <f t="shared" si="98"/>
        <v>3.0742297446967104</v>
      </c>
      <c r="F177" s="9">
        <f t="shared" si="98"/>
        <v>3.230227690405104</v>
      </c>
      <c r="G177" s="9">
        <f t="shared" si="98"/>
        <v>3.39414155687616</v>
      </c>
      <c r="H177" s="9">
        <f t="shared" si="98"/>
        <v>3.566373027614339</v>
      </c>
      <c r="I177" s="9">
        <f t="shared" si="98"/>
        <v>3.747344169051444</v>
      </c>
      <c r="J177" s="9">
        <f t="shared" si="98"/>
        <v>3.937498464852789</v>
      </c>
      <c r="K177" s="9">
        <f t="shared" si="98"/>
        <v>4.137301902707947</v>
      </c>
    </row>
    <row r="178" spans="1:11" ht="12.75">
      <c r="A178" s="2" t="s">
        <v>15</v>
      </c>
      <c r="B178" s="2">
        <v>1</v>
      </c>
      <c r="C178" s="2">
        <v>2</v>
      </c>
      <c r="D178" s="2">
        <v>3</v>
      </c>
      <c r="E178" s="2">
        <v>4</v>
      </c>
      <c r="F178" s="2">
        <v>5</v>
      </c>
      <c r="G178" s="2">
        <v>6</v>
      </c>
      <c r="H178" s="2">
        <v>7</v>
      </c>
      <c r="I178" s="2">
        <v>8</v>
      </c>
      <c r="J178" s="2">
        <v>9</v>
      </c>
      <c r="K178" s="2">
        <v>10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95"/>
  <sheetViews>
    <sheetView workbookViewId="0" topLeftCell="A21">
      <selection activeCell="A52" sqref="A52:K52"/>
    </sheetView>
  </sheetViews>
  <sheetFormatPr defaultColWidth="9.140625" defaultRowHeight="12.75"/>
  <cols>
    <col min="1" max="1" width="22.28125" style="0" customWidth="1"/>
    <col min="2" max="11" width="12.7109375" style="0" customWidth="1"/>
  </cols>
  <sheetData>
    <row r="4" spans="1:11" ht="12.75">
      <c r="A4" s="2" t="s">
        <v>45</v>
      </c>
      <c r="B4" s="33">
        <f>IF('multi-step tree'!B4="","",'multi-step tree'!B4*output)</f>
      </c>
      <c r="C4" s="33">
        <f>IF('multi-step tree'!C4="","",'multi-step tree'!C4*output)</f>
      </c>
      <c r="D4" s="33">
        <f>IF('multi-step tree'!D4="","",'multi-step tree'!D4*output)</f>
      </c>
      <c r="E4" s="33">
        <f>IF('multi-step tree'!E4="","",'multi-step tree'!E4*output)</f>
      </c>
      <c r="F4" s="33">
        <f>IF('multi-step tree'!F4="","",'multi-step tree'!F4*output)</f>
      </c>
      <c r="G4" s="33">
        <f>IF('multi-step tree'!G4="","",'multi-step tree'!G4*output)</f>
      </c>
      <c r="H4" s="33">
        <f>IF('multi-step tree'!H4="","",'multi-step tree'!H4*output)</f>
      </c>
      <c r="I4" s="33">
        <f>IF('multi-step tree'!I4="","",'multi-step tree'!I4*output)</f>
      </c>
      <c r="J4" s="33">
        <f>IF('multi-step tree'!J4="","",'multi-step tree'!J4*output)</f>
      </c>
      <c r="K4" s="33">
        <f>IF('multi-step tree'!K4="","",'multi-step tree'!K4*output)</f>
        <v>284632123.697401</v>
      </c>
    </row>
    <row r="5" spans="2:11" ht="12.75">
      <c r="B5" s="33">
        <f>IF('multi-step tree'!B5="","",'multi-step tree'!B5*output)</f>
      </c>
      <c r="C5" s="33">
        <f>IF('multi-step tree'!C5="","",'multi-step tree'!C5*output)</f>
      </c>
      <c r="D5" s="33">
        <f>IF('multi-step tree'!D5="","",'multi-step tree'!D5*output)</f>
      </c>
      <c r="E5" s="33">
        <f>IF('multi-step tree'!E5="","",'multi-step tree'!E5*output)</f>
      </c>
      <c r="F5" s="33">
        <f>IF('multi-step tree'!F5="","",'multi-step tree'!F5*output)</f>
      </c>
      <c r="G5" s="33">
        <f>IF('multi-step tree'!G5="","",'multi-step tree'!G5*output)</f>
      </c>
      <c r="H5" s="33">
        <f>IF('multi-step tree'!H5="","",'multi-step tree'!H5*output)</f>
      </c>
      <c r="I5" s="33">
        <f>IF('multi-step tree'!I5="","",'multi-step tree'!I5*output)</f>
      </c>
      <c r="J5" s="33">
        <f>IF('multi-step tree'!J5="","",'multi-step tree'!J5*output)</f>
        <v>202430689.20624307</v>
      </c>
      <c r="K5" s="33">
        <f>IF('multi-step tree'!K5="","",'multi-step tree'!K5*output)</f>
      </c>
    </row>
    <row r="6" spans="2:11" ht="12.75">
      <c r="B6" s="33">
        <f>IF('multi-step tree'!B6="","",'multi-step tree'!B6*output)</f>
      </c>
      <c r="C6" s="33">
        <f>IF('multi-step tree'!C6="","",'multi-step tree'!C6*output)</f>
      </c>
      <c r="D6" s="33">
        <f>IF('multi-step tree'!D6="","",'multi-step tree'!D6*output)</f>
      </c>
      <c r="E6" s="33">
        <f>IF('multi-step tree'!E6="","",'multi-step tree'!E6*output)</f>
      </c>
      <c r="F6" s="33">
        <f>IF('multi-step tree'!F6="","",'multi-step tree'!F6*output)</f>
      </c>
      <c r="G6" s="33">
        <f>IF('multi-step tree'!G6="","",'multi-step tree'!G6*output)</f>
      </c>
      <c r="H6" s="33">
        <f>IF('multi-step tree'!H6="","",'multi-step tree'!H6*output)</f>
      </c>
      <c r="I6" s="33">
        <f>IF('multi-step tree'!I6="","",'multi-step tree'!I6*output)</f>
        <v>143968935.76242796</v>
      </c>
      <c r="J6" s="33">
        <f>IF('multi-step tree'!J6="","",'multi-step tree'!J6*output)</f>
      </c>
      <c r="K6" s="33">
        <f>IF('multi-step tree'!K6="","",'multi-step tree'!K6*output)</f>
        <v>162584448.91849247</v>
      </c>
    </row>
    <row r="7" spans="2:11" ht="12.75">
      <c r="B7" s="33">
        <f>IF('multi-step tree'!B7="","",'multi-step tree'!B7*output)</f>
      </c>
      <c r="C7" s="33">
        <f>IF('multi-step tree'!C7="","",'multi-step tree'!C7*output)</f>
      </c>
      <c r="D7" s="33">
        <f>IF('multi-step tree'!D7="","",'multi-step tree'!D7*output)</f>
      </c>
      <c r="E7" s="33">
        <f>IF('multi-step tree'!E7="","",'multi-step tree'!E7*output)</f>
      </c>
      <c r="F7" s="33">
        <f>IF('multi-step tree'!F7="","",'multi-step tree'!F7*output)</f>
      </c>
      <c r="G7" s="33">
        <f>IF('multi-step tree'!G7="","",'multi-step tree'!G7*output)</f>
      </c>
      <c r="H7" s="33">
        <f>IF('multi-step tree'!H7="","",'multi-step tree'!H7*output)</f>
        <v>102390870.40527092</v>
      </c>
      <c r="I7" s="33">
        <f>IF('multi-step tree'!I7="","",'multi-step tree'!I7*output)</f>
      </c>
      <c r="J7" s="33">
        <f>IF('multi-step tree'!J7="","",'multi-step tree'!J7*output)</f>
        <v>115630244.47576849</v>
      </c>
      <c r="K7" s="33">
        <f>IF('multi-step tree'!K7="","",'multi-step tree'!K7*output)</f>
      </c>
    </row>
    <row r="8" spans="2:11" ht="12.75">
      <c r="B8" s="33">
        <f>IF('multi-step tree'!B8="","",'multi-step tree'!B8*output)</f>
      </c>
      <c r="C8" s="33">
        <f>IF('multi-step tree'!C8="","",'multi-step tree'!C8*output)</f>
      </c>
      <c r="D8" s="33">
        <f>IF('multi-step tree'!D8="","",'multi-step tree'!D8*output)</f>
      </c>
      <c r="E8" s="33">
        <f>IF('multi-step tree'!E8="","",'multi-step tree'!E8*output)</f>
      </c>
      <c r="F8" s="33">
        <f>IF('multi-step tree'!F8="","",'multi-step tree'!F8*output)</f>
      </c>
      <c r="G8" s="33">
        <f>IF('multi-step tree'!G8="","",'multi-step tree'!G8*output)</f>
        <v>72820503.16499597</v>
      </c>
      <c r="H8" s="33">
        <f>IF('multi-step tree'!H8="","",'multi-step tree'!H8*output)</f>
      </c>
      <c r="I8" s="33">
        <f>IF('multi-step tree'!I8="","",'multi-step tree'!I8*output)</f>
        <v>82236361.02016665</v>
      </c>
      <c r="J8" s="33">
        <f>IF('multi-step tree'!J8="","",'multi-step tree'!J8*output)</f>
      </c>
      <c r="K8" s="33">
        <f>IF('multi-step tree'!K8="","",'multi-step tree'!K8*output)</f>
        <v>92869710.86310753</v>
      </c>
    </row>
    <row r="9" spans="2:11" ht="12.75">
      <c r="B9" s="33">
        <f>IF('multi-step tree'!B9="","",'multi-step tree'!B9*output)</f>
      </c>
      <c r="C9" s="33">
        <f>IF('multi-step tree'!C9="","",'multi-step tree'!C9*output)</f>
      </c>
      <c r="D9" s="33">
        <f>IF('multi-step tree'!D9="","",'multi-step tree'!D9*output)</f>
      </c>
      <c r="E9" s="33">
        <f>IF('multi-step tree'!E9="","",'multi-step tree'!E9*output)</f>
      </c>
      <c r="F9" s="33">
        <f>IF('multi-step tree'!F9="","",'multi-step tree'!F9*output)</f>
        <v>51790024.444700934</v>
      </c>
      <c r="G9" s="33">
        <f>IF('multi-step tree'!G9="","",'multi-step tree'!G9*output)</f>
      </c>
      <c r="H9" s="33">
        <f>IF('multi-step tree'!H9="","",'multi-step tree'!H9*output)</f>
        <v>58486593.23086013</v>
      </c>
      <c r="I9" s="33">
        <f>IF('multi-step tree'!I9="","",'multi-step tree'!I9*output)</f>
      </c>
      <c r="J9" s="33">
        <f>IF('multi-step tree'!J9="","",'multi-step tree'!J9*output)</f>
        <v>66049043.6996133</v>
      </c>
      <c r="K9" s="33">
        <f>IF('multi-step tree'!K9="","",'multi-step tree'!K9*output)</f>
      </c>
    </row>
    <row r="10" spans="2:11" ht="12.75">
      <c r="B10" s="33">
        <f>IF('multi-step tree'!B10="","",'multi-step tree'!B10*output)</f>
      </c>
      <c r="C10" s="33">
        <f>IF('multi-step tree'!C10="","",'multi-step tree'!C10*output)</f>
      </c>
      <c r="D10" s="33">
        <f>IF('multi-step tree'!D10="","",'multi-step tree'!D10*output)</f>
      </c>
      <c r="E10" s="33">
        <f>IF('multi-step tree'!E10="","",'multi-step tree'!E10*output)</f>
        <v>36833124.12584411</v>
      </c>
      <c r="F10" s="33">
        <f>IF('multi-step tree'!F10="","",'multi-step tree'!F10*output)</f>
      </c>
      <c r="G10" s="33">
        <f>IF('multi-step tree'!G10="","",'multi-step tree'!G10*output)</f>
        <v>41595731.441877</v>
      </c>
      <c r="H10" s="33">
        <f>IF('multi-step tree'!H10="","",'multi-step tree'!H10*output)</f>
      </c>
      <c r="I10" s="33">
        <f>IF('multi-step tree'!I10="","",'multi-step tree'!I10*output)</f>
        <v>46974154.792662546</v>
      </c>
      <c r="J10" s="33">
        <f>IF('multi-step tree'!J10="","",'multi-step tree'!J10*output)</f>
      </c>
      <c r="K10" s="33">
        <f>IF('multi-step tree'!K10="","",'multi-step tree'!K10*output)</f>
        <v>53048020.60202577</v>
      </c>
    </row>
    <row r="11" spans="2:11" ht="12.75">
      <c r="B11" s="33">
        <f>IF('multi-step tree'!B11="","",'multi-step tree'!B11*output)</f>
      </c>
      <c r="C11" s="33">
        <f>IF('multi-step tree'!C11="","",'multi-step tree'!C11*output)</f>
      </c>
      <c r="D11" s="33">
        <f>IF('multi-step tree'!D11="","",'multi-step tree'!D11*output)</f>
        <v>26195759.65480458</v>
      </c>
      <c r="E11" s="33">
        <f>IF('multi-step tree'!E11="","",'multi-step tree'!E11*output)</f>
      </c>
      <c r="F11" s="33">
        <f>IF('multi-step tree'!F11="","",'multi-step tree'!F11*output)</f>
        <v>29582931.379764855</v>
      </c>
      <c r="G11" s="33">
        <f>IF('multi-step tree'!G11="","",'multi-step tree'!G11*output)</f>
      </c>
      <c r="H11" s="33">
        <f>IF('multi-step tree'!H11="","",'multi-step tree'!H11*output)</f>
        <v>33408072.16710604</v>
      </c>
      <c r="I11" s="33">
        <f>IF('multi-step tree'!I11="","",'multi-step tree'!I11*output)</f>
      </c>
      <c r="J11" s="33">
        <f>IF('multi-step tree'!J11="","",'multi-step tree'!J11*output)</f>
        <v>37727812.41976558</v>
      </c>
      <c r="K11" s="33">
        <f>IF('multi-step tree'!K11="","",'multi-step tree'!K11*output)</f>
      </c>
    </row>
    <row r="12" spans="1:11" ht="12.75">
      <c r="A12" s="4"/>
      <c r="B12" s="33">
        <f>IF('multi-step tree'!B12="","",'multi-step tree'!B12*output)</f>
      </c>
      <c r="C12" s="33">
        <f>IF('multi-step tree'!C12="","",'multi-step tree'!C12*output)</f>
        <v>18630453.977994222</v>
      </c>
      <c r="D12" s="33">
        <f>IF('multi-step tree'!D12="","",'multi-step tree'!D12*output)</f>
      </c>
      <c r="E12" s="33">
        <f>IF('multi-step tree'!E12="","",'multi-step tree'!E12*output)</f>
        <v>21039414.35055061</v>
      </c>
      <c r="F12" s="33">
        <f>IF('multi-step tree'!F12="","",'multi-step tree'!F12*output)</f>
      </c>
      <c r="G12" s="33">
        <f>IF('multi-step tree'!G12="","",'multi-step tree'!G12*output)</f>
        <v>23759858.817021273</v>
      </c>
      <c r="H12" s="33">
        <f>IF('multi-step tree'!H12="","",'multi-step tree'!H12*output)</f>
      </c>
      <c r="I12" s="33">
        <f>IF('multi-step tree'!I12="","",'multi-step tree'!I12*output)</f>
        <v>26832062.98420609</v>
      </c>
      <c r="J12" s="33">
        <f>IF('multi-step tree'!J12="","",'multi-step tree'!J12*output)</f>
      </c>
      <c r="K12" s="33">
        <f>IF('multi-step tree'!K12="","",'multi-step tree'!K12*output)</f>
        <v>30301510.18711578</v>
      </c>
    </row>
    <row r="13" spans="2:11" ht="12.75">
      <c r="B13" s="33">
        <f>IF('multi-step tree'!B13="","",'multi-step tree'!B13*output)</f>
        <v>13250000</v>
      </c>
      <c r="C13" s="33">
        <f>IF('multi-step tree'!C13="","",'multi-step tree'!C13*output)</f>
      </c>
      <c r="D13" s="33">
        <f>IF('multi-step tree'!D13="","",'multi-step tree'!D13*output)</f>
        <v>14963255.34922948</v>
      </c>
      <c r="E13" s="33">
        <f>IF('multi-step tree'!E13="","",'multi-step tree'!E13*output)</f>
      </c>
      <c r="F13" s="33">
        <f>IF('multi-step tree'!F13="","",'multi-step tree'!F13*output)</f>
        <v>16898038.539339215</v>
      </c>
      <c r="G13" s="33">
        <f>IF('multi-step tree'!G13="","",'multi-step tree'!G13*output)</f>
      </c>
      <c r="H13" s="33">
        <f>IF('multi-step tree'!H13="","",'multi-step tree'!H13*output)</f>
        <v>19082993.62756629</v>
      </c>
      <c r="I13" s="33">
        <f>IF('multi-step tree'!I13="","",'multi-step tree'!I13*output)</f>
      </c>
      <c r="J13" s="33">
        <f>IF('multi-step tree'!J13="","",'multi-step tree'!J13*output)</f>
        <v>21550468.413357984</v>
      </c>
      <c r="K13" s="33">
        <f>IF('multi-step tree'!K13="","",'multi-step tree'!K13*output)</f>
      </c>
    </row>
    <row r="14" spans="2:11" ht="12.75">
      <c r="B14" s="33">
        <f>IF('multi-step tree'!B14="","",'multi-step tree'!B14*output)</f>
      </c>
      <c r="C14" s="33">
        <f>IF('multi-step tree'!C14="","",'multi-step tree'!C14*output)</f>
        <v>10641884.175848508</v>
      </c>
      <c r="D14" s="33">
        <f>IF('multi-step tree'!D14="","",'multi-step tree'!D14*output)</f>
      </c>
      <c r="E14" s="33">
        <f>IF('multi-step tree'!E14="","",'multi-step tree'!E14*output)</f>
        <v>12017904.175105339</v>
      </c>
      <c r="F14" s="33">
        <f>IF('multi-step tree'!F14="","",'multi-step tree'!F14*output)</f>
      </c>
      <c r="G14" s="33">
        <f>IF('multi-step tree'!G14="","",'multi-step tree'!G14*output)</f>
        <v>13571846.712050732</v>
      </c>
      <c r="H14" s="33">
        <f>IF('multi-step tree'!H14="","",'multi-step tree'!H14*output)</f>
      </c>
      <c r="I14" s="33">
        <f>IF('multi-step tree'!I14="","",'multi-step tree'!I14*output)</f>
        <v>15326717.5783408</v>
      </c>
      <c r="J14" s="33">
        <f>IF('multi-step tree'!J14="","",'multi-step tree'!J14*output)</f>
      </c>
      <c r="K14" s="33">
        <f>IF('multi-step tree'!K14="","",'multi-step tree'!K14*output)</f>
        <v>17308497.26718773</v>
      </c>
    </row>
    <row r="15" spans="2:11" ht="12.75">
      <c r="B15" s="33">
        <f>IF('multi-step tree'!B15="","",'multi-step tree'!B15*output)</f>
      </c>
      <c r="C15" s="33">
        <f>IF('multi-step tree'!C15="","",'multi-step tree'!C15*output)</f>
      </c>
      <c r="D15" s="33">
        <f>IF('multi-step tree'!D15="","",'multi-step tree'!D15*output)</f>
        <v>8547147.080164142</v>
      </c>
      <c r="E15" s="33">
        <f>IF('multi-step tree'!E15="","",'multi-step tree'!E15*output)</f>
      </c>
      <c r="F15" s="33">
        <f>IF('multi-step tree'!F15="","",'multi-step tree'!F15*output)</f>
        <v>9652312.77493715</v>
      </c>
      <c r="G15" s="33">
        <f>IF('multi-step tree'!G15="","",'multi-step tree'!G15*output)</f>
      </c>
      <c r="H15" s="33">
        <f>IF('multi-step tree'!H15="","",'multi-step tree'!H15*output)</f>
        <v>10900378.925435042</v>
      </c>
      <c r="I15" s="33">
        <f>IF('multi-step tree'!I15="","",'multi-step tree'!I15*output)</f>
      </c>
      <c r="J15" s="33">
        <f>IF('multi-step tree'!J15="","",'multi-step tree'!J15*output)</f>
        <v>12309822.88789767</v>
      </c>
      <c r="K15" s="33">
        <f>IF('multi-step tree'!K15="","",'multi-step tree'!K15*output)</f>
      </c>
    </row>
    <row r="16" spans="2:11" ht="12.75">
      <c r="B16" s="33">
        <f>IF('multi-step tree'!B16="","",'multi-step tree'!B16*output)</f>
      </c>
      <c r="C16" s="33">
        <f>IF('multi-step tree'!C16="","",'multi-step tree'!C16*output)</f>
      </c>
      <c r="D16" s="33">
        <f>IF('multi-step tree'!D16="","",'multi-step tree'!D16*output)</f>
      </c>
      <c r="E16" s="33">
        <f>IF('multi-step tree'!E16="","",'multi-step tree'!E16*output)</f>
        <v>6864735.793286684</v>
      </c>
      <c r="F16" s="33">
        <f>IF('multi-step tree'!F16="","",'multi-step tree'!F16*output)</f>
      </c>
      <c r="G16" s="33">
        <f>IF('multi-step tree'!G16="","",'multi-step tree'!G16*output)</f>
        <v>7752361.855090116</v>
      </c>
      <c r="H16" s="33">
        <f>IF('multi-step tree'!H16="","",'multi-step tree'!H16*output)</f>
      </c>
      <c r="I16" s="33">
        <f>IF('multi-step tree'!I16="","",'multi-step tree'!I16*output)</f>
        <v>8754759.999799224</v>
      </c>
      <c r="J16" s="33">
        <f>IF('multi-step tree'!J16="","",'multi-step tree'!J16*output)</f>
      </c>
      <c r="K16" s="33">
        <f>IF('multi-step tree'!K16="","",'multi-step tree'!K16*output)</f>
        <v>9886770.520620076</v>
      </c>
    </row>
    <row r="17" spans="2:11" ht="12.75">
      <c r="B17" s="33">
        <f>IF('multi-step tree'!B17="","",'multi-step tree'!B17*output)</f>
      </c>
      <c r="C17" s="33">
        <f>IF('multi-step tree'!C17="","",'multi-step tree'!C17*output)</f>
      </c>
      <c r="D17" s="33">
        <f>IF('multi-step tree'!D17="","",'multi-step tree'!D17*output)</f>
      </c>
      <c r="E17" s="33">
        <f>IF('multi-step tree'!E17="","",'multi-step tree'!E17*output)</f>
      </c>
      <c r="F17" s="33">
        <f>IF('multi-step tree'!F17="","",'multi-step tree'!F17*output)</f>
        <v>5513488.544147804</v>
      </c>
      <c r="G17" s="33">
        <f>IF('multi-step tree'!G17="","",'multi-step tree'!G17*output)</f>
      </c>
      <c r="H17" s="33">
        <f>IF('multi-step tree'!H17="","",'multi-step tree'!H17*output)</f>
        <v>6226395.241595101</v>
      </c>
      <c r="I17" s="33">
        <f>IF('multi-step tree'!I17="","",'multi-step tree'!I17*output)</f>
      </c>
      <c r="J17" s="33">
        <f>IF('multi-step tree'!J17="","",'multi-step tree'!J17*output)</f>
        <v>7031482.4079407435</v>
      </c>
      <c r="K17" s="33">
        <f>IF('multi-step tree'!K17="","",'multi-step tree'!K17*output)</f>
      </c>
    </row>
    <row r="18" spans="2:11" ht="12.75">
      <c r="B18" s="33">
        <f>IF('multi-step tree'!B18="","",'multi-step tree'!B18*output)</f>
      </c>
      <c r="C18" s="33">
        <f>IF('multi-step tree'!C18="","",'multi-step tree'!C18*output)</f>
      </c>
      <c r="D18" s="33">
        <f>IF('multi-step tree'!D18="","",'multi-step tree'!D18*output)</f>
      </c>
      <c r="E18" s="33">
        <f>IF('multi-step tree'!E18="","",'multi-step tree'!E18*output)</f>
      </c>
      <c r="F18" s="33">
        <f>IF('multi-step tree'!F18="","",'multi-step tree'!F18*output)</f>
      </c>
      <c r="G18" s="33">
        <f>IF('multi-step tree'!G18="","",'multi-step tree'!G18*output)</f>
        <v>4428219.3578632865</v>
      </c>
      <c r="H18" s="33">
        <f>IF('multi-step tree'!H18="","",'multi-step tree'!H18*output)</f>
      </c>
      <c r="I18" s="33">
        <f>IF('multi-step tree'!I18="","",'multi-step tree'!I18*output)</f>
        <v>5000798.2637063665</v>
      </c>
      <c r="J18" s="33">
        <f>IF('multi-step tree'!J18="","",'multi-step tree'!J18*output)</f>
      </c>
      <c r="K18" s="33">
        <f>IF('multi-step tree'!K18="","",'multi-step tree'!K18*output)</f>
        <v>5647412.933571453</v>
      </c>
    </row>
    <row r="19" spans="2:11" ht="12.75">
      <c r="B19" s="33">
        <f>IF('multi-step tree'!B19="","",'multi-step tree'!B19*output)</f>
      </c>
      <c r="C19" s="33">
        <f>IF('multi-step tree'!C19="","",'multi-step tree'!C19*output)</f>
      </c>
      <c r="D19" s="33">
        <f>IF('multi-step tree'!D19="","",'multi-step tree'!D19*output)</f>
      </c>
      <c r="E19" s="33">
        <f>IF('multi-step tree'!E19="","",'multi-step tree'!E19*output)</f>
      </c>
      <c r="F19" s="33">
        <f>IF('multi-step tree'!F19="","",'multi-step tree'!F19*output)</f>
      </c>
      <c r="G19" s="33">
        <f>IF('multi-step tree'!G19="","",'multi-step tree'!G19*output)</f>
      </c>
      <c r="H19" s="33">
        <f>IF('multi-step tree'!H19="","",'multi-step tree'!H19*output)</f>
        <v>3556573.397104252</v>
      </c>
      <c r="I19" s="33">
        <f>IF('multi-step tree'!I19="","",'multi-step tree'!I19*output)</f>
      </c>
      <c r="J19" s="33">
        <f>IF('multi-step tree'!J19="","",'multi-step tree'!J19*output)</f>
        <v>4016446.4837092436</v>
      </c>
      <c r="K19" s="33">
        <f>IF('multi-step tree'!K19="","",'multi-step tree'!K19*output)</f>
      </c>
    </row>
    <row r="20" spans="2:11" ht="12.75">
      <c r="B20" s="33">
        <f>IF('multi-step tree'!B20="","",'multi-step tree'!B20*output)</f>
      </c>
      <c r="C20" s="33">
        <f>IF('multi-step tree'!C20="","",'multi-step tree'!C20*output)</f>
      </c>
      <c r="D20" s="33">
        <f>IF('multi-step tree'!D20="","",'multi-step tree'!D20*output)</f>
      </c>
      <c r="E20" s="33">
        <f>IF('multi-step tree'!E20="","",'multi-step tree'!E20*output)</f>
      </c>
      <c r="F20" s="33">
        <f>IF('multi-step tree'!F20="","",'multi-step tree'!F20*output)</f>
      </c>
      <c r="G20" s="33">
        <f>IF('multi-step tree'!G20="","",'multi-step tree'!G20*output)</f>
      </c>
      <c r="H20" s="33">
        <f>IF('multi-step tree'!H20="","",'multi-step tree'!H20*output)</f>
      </c>
      <c r="I20" s="33">
        <f>IF('multi-step tree'!I20="","",'multi-step tree'!I20*output)</f>
        <v>2856501.294708492</v>
      </c>
      <c r="J20" s="33">
        <f>IF('multi-step tree'!J20="","",'multi-step tree'!J20*output)</f>
      </c>
      <c r="K20" s="33">
        <f>IF('multi-step tree'!K20="","",'multi-step tree'!K20*output)</f>
        <v>3225853.45495304</v>
      </c>
    </row>
    <row r="21" spans="2:11" ht="12.75">
      <c r="B21" s="33">
        <f>IF('multi-step tree'!B21="","",'multi-step tree'!B21*output)</f>
      </c>
      <c r="C21" s="33">
        <f>IF('multi-step tree'!C21="","",'multi-step tree'!C21*output)</f>
      </c>
      <c r="D21" s="33">
        <f>IF('multi-step tree'!D21="","",'multi-step tree'!D21*output)</f>
      </c>
      <c r="E21" s="33">
        <f>IF('multi-step tree'!E21="","",'multi-step tree'!E21*output)</f>
      </c>
      <c r="F21" s="33">
        <f>IF('multi-step tree'!F21="","",'multi-step tree'!F21*output)</f>
      </c>
      <c r="G21" s="33">
        <f>IF('multi-step tree'!G21="","",'multi-step tree'!G21*output)</f>
      </c>
      <c r="H21" s="33">
        <f>IF('multi-step tree'!H21="","",'multi-step tree'!H21*output)</f>
      </c>
      <c r="I21" s="33">
        <f>IF('multi-step tree'!I21="","",'multi-step tree'!I21*output)</f>
      </c>
      <c r="J21" s="33">
        <f>IF('multi-step tree'!J21="","",'multi-step tree'!J21*output)</f>
        <v>2294230.6359584206</v>
      </c>
      <c r="K21" s="33">
        <f>IF('multi-step tree'!K21="","",'multi-step tree'!K21*output)</f>
      </c>
    </row>
    <row r="22" spans="2:11" ht="12.75">
      <c r="B22" s="33">
        <f>IF('multi-step tree'!B22="","",'multi-step tree'!B22*output)</f>
      </c>
      <c r="C22" s="33">
        <f>IF('multi-step tree'!C22="","",'multi-step tree'!C22*output)</f>
      </c>
      <c r="D22" s="33">
        <f>IF('multi-step tree'!D22="","",'multi-step tree'!D22*output)</f>
      </c>
      <c r="E22" s="33">
        <f>IF('multi-step tree'!E22="","",'multi-step tree'!E22*output)</f>
      </c>
      <c r="F22" s="33">
        <f>IF('multi-step tree'!F22="","",'multi-step tree'!F22*output)</f>
      </c>
      <c r="G22" s="33">
        <f>IF('multi-step tree'!G22="","",'multi-step tree'!G22*output)</f>
      </c>
      <c r="H22" s="33">
        <f>IF('multi-step tree'!H22="","",'multi-step tree'!H22*output)</f>
      </c>
      <c r="I22" s="33">
        <f>IF('multi-step tree'!I22="","",'multi-step tree'!I22*output)</f>
      </c>
      <c r="J22" s="33">
        <f>IF('multi-step tree'!J22="","",'multi-step tree'!J22*output)</f>
      </c>
      <c r="K22" s="33">
        <f>IF('multi-step tree'!K22="","",'multi-step tree'!K22*output)</f>
        <v>1842636.7321171905</v>
      </c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6" spans="1:11" ht="12.75">
      <c r="A26" s="2" t="s">
        <v>47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2.75">
      <c r="A28" t="s">
        <v>54</v>
      </c>
    </row>
    <row r="29" ht="12.75">
      <c r="B29" t="s">
        <v>55</v>
      </c>
    </row>
    <row r="30" spans="1:11" ht="12.75">
      <c r="A30" s="1"/>
      <c r="B30" s="33">
        <f>IF('multi-step tree'!B4="","",B4*'multi-step tree'!B131)</f>
      </c>
      <c r="C30" s="33">
        <f>IF('multi-step tree'!C4="","",C4*'multi-step tree'!C131)</f>
      </c>
      <c r="D30" s="33">
        <f>IF('multi-step tree'!D4="","",D4*'multi-step tree'!D131)</f>
      </c>
      <c r="E30" s="33">
        <f>IF('multi-step tree'!E4="","",E4*'multi-step tree'!E131)</f>
      </c>
      <c r="F30" s="33">
        <f>IF('multi-step tree'!F4="","",F4*'multi-step tree'!F131)</f>
      </c>
      <c r="G30" s="33">
        <f>IF('multi-step tree'!G4="","",G4*'multi-step tree'!G131)</f>
      </c>
      <c r="H30" s="33">
        <f>IF('multi-step tree'!H4="","",H4*'multi-step tree'!H131)</f>
      </c>
      <c r="I30" s="33">
        <f>IF('multi-step tree'!I4="","",I4*'multi-step tree'!I131)</f>
      </c>
      <c r="J30" s="33">
        <f>IF('multi-step tree'!J4="","",J4*'multi-step tree'!J131)</f>
      </c>
      <c r="K30" s="33">
        <f>IF('multi-step tree'!K4="","",K4*'multi-step tree'!K131)</f>
        <v>94512.19484616265</v>
      </c>
    </row>
    <row r="31" spans="2:11" ht="12.75">
      <c r="B31" s="33">
        <f>IF('multi-step tree'!B5="","",B5*'multi-step tree'!B132)</f>
      </c>
      <c r="C31" s="33">
        <f>IF('multi-step tree'!C5="","",C5*'multi-step tree'!C132)</f>
      </c>
      <c r="D31" s="33">
        <f>IF('multi-step tree'!D5="","",D5*'multi-step tree'!D132)</f>
      </c>
      <c r="E31" s="33">
        <f>IF('multi-step tree'!E5="","",E5*'multi-step tree'!E132)</f>
      </c>
      <c r="F31" s="33">
        <f>IF('multi-step tree'!F5="","",F5*'multi-step tree'!F132)</f>
      </c>
      <c r="G31" s="33">
        <f>IF('multi-step tree'!G5="","",G5*'multi-step tree'!G132)</f>
      </c>
      <c r="H31" s="33">
        <f>IF('multi-step tree'!H5="","",H5*'multi-step tree'!H132)</f>
      </c>
      <c r="I31" s="33">
        <f>IF('multi-step tree'!I5="","",I5*'multi-step tree'!I132)</f>
      </c>
      <c r="J31" s="33">
        <f>IF('multi-step tree'!J5="","",J5*'multi-step tree'!J132)</f>
        <v>163686.62169749802</v>
      </c>
      <c r="K31" s="33">
        <f>IF('multi-step tree'!K5="","",K5*'multi-step tree'!K132)</f>
      </c>
    </row>
    <row r="32" spans="2:11" ht="12.75">
      <c r="B32" s="33">
        <f>IF('multi-step tree'!B6="","",B6*'multi-step tree'!B133)</f>
      </c>
      <c r="C32" s="33">
        <f>IF('multi-step tree'!C6="","",C6*'multi-step tree'!C133)</f>
      </c>
      <c r="D32" s="33">
        <f>IF('multi-step tree'!D6="","",D6*'multi-step tree'!D133)</f>
      </c>
      <c r="E32" s="33">
        <f>IF('multi-step tree'!E6="","",E6*'multi-step tree'!E133)</f>
      </c>
      <c r="F32" s="33">
        <f>IF('multi-step tree'!F6="","",F6*'multi-step tree'!F133)</f>
      </c>
      <c r="G32" s="33">
        <f>IF('multi-step tree'!G6="","",G6*'multi-step tree'!G133)</f>
      </c>
      <c r="H32" s="33">
        <f>IF('multi-step tree'!H6="","",H6*'multi-step tree'!H133)</f>
      </c>
      <c r="I32" s="33">
        <f>IF('multi-step tree'!I6="","",I6*'multi-step tree'!I133)</f>
        <v>283490.5079323495</v>
      </c>
      <c r="J32" s="33">
        <f>IF('multi-step tree'!J6="","",J6*'multi-step tree'!J133)</f>
      </c>
      <c r="K32" s="33">
        <f>IF('multi-step tree'!K6="","",K6*'multi-step tree'!K133)</f>
        <v>697324.4987982513</v>
      </c>
    </row>
    <row r="33" spans="2:11" ht="12.75">
      <c r="B33" s="33">
        <f>IF('multi-step tree'!B7="","",B7*'multi-step tree'!B134)</f>
      </c>
      <c r="C33" s="33">
        <f>IF('multi-step tree'!C7="","",C7*'multi-step tree'!C134)</f>
      </c>
      <c r="D33" s="33">
        <f>IF('multi-step tree'!D7="","",D7*'multi-step tree'!D134)</f>
      </c>
      <c r="E33" s="33">
        <f>IF('multi-step tree'!E7="","",E7*'multi-step tree'!E134)</f>
      </c>
      <c r="F33" s="33">
        <f>IF('multi-step tree'!F7="","",F7*'multi-step tree'!F134)</f>
      </c>
      <c r="G33" s="33">
        <f>IF('multi-step tree'!G7="","",G7*'multi-step tree'!G134)</f>
      </c>
      <c r="H33" s="33">
        <f>IF('multi-step tree'!H7="","",H7*'multi-step tree'!H134)</f>
        <v>490980.064554475</v>
      </c>
      <c r="I33" s="33">
        <f>IF('multi-step tree'!I7="","",I7*'multi-step tree'!I134)</f>
      </c>
      <c r="J33" s="33">
        <f>IF('multi-step tree'!J7="","",J7*'multi-step tree'!J134)</f>
        <v>1073514.0616484152</v>
      </c>
      <c r="K33" s="33">
        <f>IF('multi-step tree'!K7="","",K7*'multi-step tree'!K134)</f>
      </c>
    </row>
    <row r="34" spans="2:11" ht="12.75">
      <c r="B34" s="33">
        <f>IF('multi-step tree'!B8="","",B8*'multi-step tree'!B135)</f>
      </c>
      <c r="C34" s="33">
        <f>IF('multi-step tree'!C8="","",C8*'multi-step tree'!C135)</f>
      </c>
      <c r="D34" s="33">
        <f>IF('multi-step tree'!D8="","",D8*'multi-step tree'!D135)</f>
      </c>
      <c r="E34" s="33">
        <f>IF('multi-step tree'!E8="","",E8*'multi-step tree'!E135)</f>
      </c>
      <c r="F34" s="33">
        <f>IF('multi-step tree'!F8="","",F8*'multi-step tree'!F135)</f>
      </c>
      <c r="G34" s="33">
        <f>IF('multi-step tree'!G8="","",G8*'multi-step tree'!G135)</f>
        <v>850333.3164419106</v>
      </c>
      <c r="H34" s="33">
        <f>IF('multi-step tree'!H8="","",H8*'multi-step tree'!H135)</f>
      </c>
      <c r="I34" s="33">
        <f>IF('multi-step tree'!I8="","",I8*'multi-step tree'!I135)</f>
        <v>1626826.0840228794</v>
      </c>
      <c r="J34" s="33">
        <f>IF('multi-step tree'!J8="","",J8*'multi-step tree'!J135)</f>
      </c>
      <c r="K34" s="33">
        <f>IF('multi-step tree'!K8="","",K8*'multi-step tree'!K135)</f>
        <v>2286648.863629452</v>
      </c>
    </row>
    <row r="35" spans="2:11" ht="12.75">
      <c r="B35" s="33">
        <f>IF('multi-step tree'!B9="","",B9*'multi-step tree'!B136)</f>
      </c>
      <c r="C35" s="33">
        <f>IF('multi-step tree'!C9="","",C9*'multi-step tree'!C136)</f>
      </c>
      <c r="D35" s="33">
        <f>IF('multi-step tree'!D9="","",D9*'multi-step tree'!D136)</f>
      </c>
      <c r="E35" s="33">
        <f>IF('multi-step tree'!E9="","",E9*'multi-step tree'!E136)</f>
      </c>
      <c r="F35" s="33">
        <f>IF('multi-step tree'!F9="","",F9*'multi-step tree'!F136)</f>
        <v>1472700.8309537442</v>
      </c>
      <c r="G35" s="33">
        <f>IF('multi-step tree'!G9="","",G9*'multi-step tree'!G136)</f>
      </c>
      <c r="H35" s="33">
        <f>IF('multi-step tree'!H9="","",H9*'multi-step tree'!H136)</f>
        <v>2415014.118849329</v>
      </c>
      <c r="I35" s="33">
        <f>IF('multi-step tree'!I9="","",I9*'multi-step tree'!I136)</f>
      </c>
      <c r="J35" s="33">
        <f>IF('multi-step tree'!J9="","",J9*'multi-step tree'!J136)</f>
        <v>3080210.1449402706</v>
      </c>
      <c r="K35" s="33">
        <f>IF('multi-step tree'!K9="","",K9*'multi-step tree'!K136)</f>
      </c>
    </row>
    <row r="36" spans="2:11" ht="12.75">
      <c r="B36" s="33">
        <f>IF('multi-step tree'!B10="","",B10*'multi-step tree'!B137)</f>
      </c>
      <c r="C36" s="33">
        <f>IF('multi-step tree'!C10="","",C10*'multi-step tree'!C137)</f>
      </c>
      <c r="D36" s="33">
        <f>IF('multi-step tree'!D10="","",D10*'multi-step tree'!D137)</f>
      </c>
      <c r="E36" s="33">
        <f>IF('multi-step tree'!E10="","",E10*'multi-step tree'!E137)</f>
        <v>2550585.394639198</v>
      </c>
      <c r="F36" s="33">
        <f>IF('multi-step tree'!F10="","",F10*'multi-step tree'!F137)</f>
      </c>
      <c r="G36" s="33">
        <f>IF('multi-step tree'!G10="","",G10*'multi-step tree'!G137)</f>
        <v>3485489.38675449</v>
      </c>
      <c r="H36" s="33">
        <f>IF('multi-step tree'!H10="","",H10*'multi-step tree'!H137)</f>
      </c>
      <c r="I36" s="33">
        <f>IF('multi-step tree'!I10="","",I10*'multi-step tree'!I137)</f>
        <v>4000985.2186083095</v>
      </c>
      <c r="J36" s="33">
        <f>IF('multi-step tree'!J10="","",J10*'multi-step tree'!J137)</f>
      </c>
      <c r="K36" s="33">
        <f>IF('multi-step tree'!K10="","",K10*'multi-step tree'!K137)</f>
        <v>4374020.660615772</v>
      </c>
    </row>
    <row r="37" spans="2:11" ht="12.75">
      <c r="B37" s="33">
        <f>IF('multi-step tree'!B11="","",B11*'multi-step tree'!B138)</f>
      </c>
      <c r="C37" s="33">
        <f>IF('multi-step tree'!C11="","",C11*'multi-step tree'!C138)</f>
      </c>
      <c r="D37" s="33">
        <f>IF('multi-step tree'!D11="","",D11*'multi-step tree'!D138)</f>
        <v>4417384.521426351</v>
      </c>
      <c r="E37" s="33">
        <f>IF('multi-step tree'!E11="","",E11*'multi-step tree'!E138)</f>
      </c>
      <c r="F37" s="33">
        <f>IF('multi-step tree'!F11="","",F11*'multi-step tree'!F138)</f>
        <v>4829243.325553695</v>
      </c>
      <c r="G37" s="33">
        <f>IF('multi-step tree'!G11="","",G11*'multi-step tree'!G138)</f>
      </c>
      <c r="H37" s="33">
        <f>IF('multi-step tree'!H11="","",H11*'multi-step tree'!H138)</f>
        <v>4949533.269690844</v>
      </c>
      <c r="I37" s="33">
        <f>IF('multi-step tree'!I11="","",I11*'multi-step tree'!I138)</f>
      </c>
      <c r="J37" s="33">
        <f>IF('multi-step tree'!J11="","",J11*'multi-step tree'!J138)</f>
        <v>5050273.609923286</v>
      </c>
      <c r="K37" s="33">
        <f>IF('multi-step tree'!K11="","",K11*'multi-step tree'!K138)</f>
      </c>
    </row>
    <row r="38" spans="1:11" ht="12.75">
      <c r="A38" s="4"/>
      <c r="B38" s="33">
        <f>IF('multi-step tree'!B12="","",B12*'multi-step tree'!B139)</f>
      </c>
      <c r="C38" s="33">
        <f>IF('multi-step tree'!C12="","",C12*'multi-step tree'!C139)</f>
        <v>7650512.721961788</v>
      </c>
      <c r="D38" s="33">
        <f>IF('multi-step tree'!D12="","",D12*'multi-step tree'!D139)</f>
      </c>
      <c r="E38" s="33">
        <f>IF('multi-step tree'!E12="","",E12*'multi-step tree'!E139)</f>
        <v>6272861.348223968</v>
      </c>
      <c r="F38" s="33">
        <f>IF('multi-step tree'!F12="","",F12*'multi-step tree'!F139)</f>
      </c>
      <c r="G38" s="33">
        <f>IF('multi-step tree'!G12="","",G12*'multi-step tree'!G139)</f>
        <v>5714764.330774331</v>
      </c>
      <c r="H38" s="33">
        <f>IF('multi-step tree'!H12="","",H12*'multi-step tree'!H139)</f>
      </c>
      <c r="I38" s="33">
        <f>IF('multi-step tree'!I12="","",I12*'multi-step tree'!I139)</f>
        <v>5466637.315969698</v>
      </c>
      <c r="J38" s="33">
        <f>IF('multi-step tree'!J12="","",J12*'multi-step tree'!J139)</f>
      </c>
      <c r="K38" s="33">
        <f>IF('multi-step tree'!K12="","",K12*'multi-step tree'!K139)</f>
        <v>5378691.730137312</v>
      </c>
    </row>
    <row r="39" spans="2:11" ht="12.75">
      <c r="B39" s="33">
        <f>IF('multi-step tree'!B13="","",B13*'multi-step tree'!B140)</f>
        <v>13250000</v>
      </c>
      <c r="C39" s="33">
        <f>IF('multi-step tree'!C13="","",C13*'multi-step tree'!C140)</f>
      </c>
      <c r="D39" s="33">
        <f>IF('multi-step tree'!D13="","",D13*'multi-step tree'!D140)</f>
        <v>7242687.811443368</v>
      </c>
      <c r="E39" s="33">
        <f>IF('multi-step tree'!E13="","",E13*'multi-step tree'!E140)</f>
      </c>
      <c r="F39" s="33">
        <f>IF('multi-step tree'!F13="","",F13*'multi-step tree'!F140)</f>
        <v>5938474.724607206</v>
      </c>
      <c r="G39" s="33">
        <f>IF('multi-step tree'!G13="","",G13*'multi-step tree'!G140)</f>
      </c>
      <c r="H39" s="33">
        <f>IF('multi-step tree'!H13="","",H13*'multi-step tree'!H140)</f>
        <v>5410128.114022278</v>
      </c>
      <c r="I39" s="33">
        <f>IF('multi-step tree'!I13="","",I13*'multi-step tree'!I140)</f>
      </c>
      <c r="J39" s="33">
        <f>IF('multi-step tree'!J13="","",J13*'multi-step tree'!J140)</f>
        <v>5175227.974498749</v>
      </c>
      <c r="K39" s="33">
        <f>IF('multi-step tree'!K13="","",K13*'multi-step tree'!K140)</f>
      </c>
    </row>
    <row r="40" spans="2:11" ht="12.75">
      <c r="B40" s="33">
        <f>IF('multi-step tree'!B14="","",B14*'multi-step tree'!B141)</f>
      </c>
      <c r="C40" s="33">
        <f>IF('multi-step tree'!C14="","",C14*'multi-step tree'!C141)</f>
        <v>6271841.965973268</v>
      </c>
      <c r="D40" s="33">
        <f>IF('multi-step tree'!D14="","",D14*'multi-step tree'!D141)</f>
      </c>
      <c r="E40" s="33">
        <f>IF('multi-step tree'!E14="","",E14*'multi-step tree'!E141)</f>
        <v>5142452.07874569</v>
      </c>
      <c r="F40" s="33">
        <f>IF('multi-step tree'!F14="","",F14*'multi-step tree'!F141)</f>
      </c>
      <c r="G40" s="33">
        <f>IF('multi-step tree'!G14="","",G14*'multi-step tree'!G141)</f>
        <v>4684927.671907297</v>
      </c>
      <c r="H40" s="33">
        <f>IF('multi-step tree'!H14="","",H14*'multi-step tree'!H141)</f>
      </c>
      <c r="I40" s="33">
        <f>IF('multi-step tree'!I14="","",I14*'multi-step tree'!I141)</f>
        <v>4481514.713730511</v>
      </c>
      <c r="J40" s="33">
        <f>IF('multi-step tree'!J14="","",J14*'multi-step tree'!J141)</f>
      </c>
      <c r="K40" s="33">
        <f>IF('multi-step tree'!K14="","",K14*'multi-step tree'!K141)</f>
        <v>4409417.478422049</v>
      </c>
    </row>
    <row r="41" spans="2:11" ht="12.75">
      <c r="B41" s="33">
        <f>IF('multi-step tree'!B15="","",B15*'multi-step tree'!B142)</f>
      </c>
      <c r="C41" s="33">
        <f>IF('multi-step tree'!C15="","",C15*'multi-step tree'!C142)</f>
      </c>
      <c r="D41" s="33">
        <f>IF('multi-step tree'!D15="","",D15*'multi-step tree'!D142)</f>
        <v>2968754.841218372</v>
      </c>
      <c r="E41" s="33">
        <f>IF('multi-step tree'!E15="","",E15*'multi-step tree'!E142)</f>
      </c>
      <c r="F41" s="33">
        <f>IF('multi-step tree'!F15="","",F15*'multi-step tree'!F142)</f>
        <v>3245549.3590423837</v>
      </c>
      <c r="G41" s="33">
        <f>IF('multi-step tree'!G15="","",G15*'multi-step tree'!G142)</f>
      </c>
      <c r="H41" s="33">
        <f>IF('multi-step tree'!H15="","",H15*'multi-step tree'!H142)</f>
        <v>3326391.620401996</v>
      </c>
      <c r="I41" s="33">
        <f>IF('multi-step tree'!I15="","",I15*'multi-step tree'!I142)</f>
      </c>
      <c r="J41" s="33">
        <f>IF('multi-step tree'!J15="","",J15*'multi-step tree'!J142)</f>
        <v>3394095.3422130356</v>
      </c>
      <c r="K41" s="33">
        <f>IF('multi-step tree'!K15="","",K15*'multi-step tree'!K142)</f>
      </c>
    </row>
    <row r="42" spans="2:11" ht="12.75">
      <c r="B42" s="33">
        <f>IF('multi-step tree'!B16="","",B16*'multi-step tree'!B143)</f>
      </c>
      <c r="C42" s="33">
        <f>IF('multi-step tree'!C16="","",C16*'multi-step tree'!C143)</f>
      </c>
      <c r="D42" s="33">
        <f>IF('multi-step tree'!D16="","",D16*'multi-step tree'!D143)</f>
      </c>
      <c r="E42" s="33">
        <f>IF('multi-step tree'!E16="","",E16*'multi-step tree'!E143)</f>
        <v>1405249.9018746936</v>
      </c>
      <c r="F42" s="33">
        <f>IF('multi-step tree'!F16="","",F16*'multi-step tree'!F143)</f>
      </c>
      <c r="G42" s="33">
        <f>IF('multi-step tree'!G16="","",G16*'multi-step tree'!G143)</f>
        <v>1920337.044592421</v>
      </c>
      <c r="H42" s="33">
        <f>IF('multi-step tree'!H16="","",H16*'multi-step tree'!H143)</f>
      </c>
      <c r="I42" s="33">
        <f>IF('multi-step tree'!I16="","",I16*'multi-step tree'!I143)</f>
        <v>2204350.4591802773</v>
      </c>
      <c r="J42" s="33">
        <f>IF('multi-step tree'!J16="","",J16*'multi-step tree'!J143)</f>
      </c>
      <c r="K42" s="33">
        <f>IF('multi-step tree'!K16="","",K16*'multi-step tree'!K143)</f>
        <v>2409875.0494874846</v>
      </c>
    </row>
    <row r="43" spans="2:11" ht="12.75">
      <c r="B43" s="33">
        <f>IF('multi-step tree'!B17="","",B17*'multi-step tree'!B144)</f>
      </c>
      <c r="C43" s="33">
        <f>IF('multi-step tree'!C17="","",C17*'multi-step tree'!C144)</f>
      </c>
      <c r="D43" s="33">
        <f>IF('multi-step tree'!D17="","",D17*'multi-step tree'!D144)</f>
      </c>
      <c r="E43" s="33">
        <f>IF('multi-step tree'!E17="","",E17*'multi-step tree'!E144)</f>
      </c>
      <c r="F43" s="33">
        <f>IF('multi-step tree'!F17="","",F17*'multi-step tree'!F144)</f>
        <v>665170.211868492</v>
      </c>
      <c r="G43" s="33">
        <f>IF('multi-step tree'!G17="","",G17*'multi-step tree'!G144)</f>
      </c>
      <c r="H43" s="33">
        <f>IF('multi-step tree'!H17="","",H17*'multi-step tree'!H144)</f>
        <v>1090781.9289136142</v>
      </c>
      <c r="I43" s="33">
        <f>IF('multi-step tree'!I17="","",I17*'multi-step tree'!I144)</f>
      </c>
      <c r="J43" s="33">
        <f>IF('multi-step tree'!J17="","",J17*'multi-step tree'!J144)</f>
        <v>1391228.9527143955</v>
      </c>
      <c r="K43" s="33">
        <f>IF('multi-step tree'!K17="","",K17*'multi-step tree'!K144)</f>
      </c>
    </row>
    <row r="44" spans="2:11" ht="12.75">
      <c r="B44" s="33">
        <f>IF('multi-step tree'!B18="","",B18*'multi-step tree'!B145)</f>
      </c>
      <c r="C44" s="33">
        <f>IF('multi-step tree'!C18="","",C18*'multi-step tree'!C145)</f>
      </c>
      <c r="D44" s="33">
        <f>IF('multi-step tree'!D18="","",D18*'multi-step tree'!D145)</f>
      </c>
      <c r="E44" s="33">
        <f>IF('multi-step tree'!E18="","",E18*'multi-step tree'!E145)</f>
      </c>
      <c r="F44" s="33">
        <f>IF('multi-step tree'!F18="","",F18*'multi-step tree'!F145)</f>
      </c>
      <c r="G44" s="33">
        <f>IF('multi-step tree'!G18="","",G18*'multi-step tree'!G145)</f>
        <v>314856.03391035</v>
      </c>
      <c r="H44" s="33">
        <f>IF('multi-step tree'!H18="","",H18*'multi-step tree'!H145)</f>
      </c>
      <c r="I44" s="33">
        <f>IF('multi-step tree'!I18="","",I18*'multi-step tree'!I145)</f>
        <v>602370.8571371034</v>
      </c>
      <c r="J44" s="33">
        <f>IF('multi-step tree'!J18="","",J18*'multi-step tree'!J145)</f>
      </c>
      <c r="K44" s="33">
        <f>IF('multi-step tree'!K18="","",K18*'multi-step tree'!K145)</f>
        <v>846685.8562717052</v>
      </c>
    </row>
    <row r="45" spans="2:11" ht="12.75">
      <c r="B45" s="33">
        <f>IF('multi-step tree'!B19="","",B19*'multi-step tree'!B146)</f>
      </c>
      <c r="C45" s="33">
        <f>IF('multi-step tree'!C19="","",C19*'multi-step tree'!C146)</f>
      </c>
      <c r="D45" s="33">
        <f>IF('multi-step tree'!D19="","",D19*'multi-step tree'!D146)</f>
      </c>
      <c r="E45" s="33">
        <f>IF('multi-step tree'!E19="","",E19*'multi-step tree'!E146)</f>
      </c>
      <c r="F45" s="33">
        <f>IF('multi-step tree'!F19="","",F19*'multi-step tree'!F146)</f>
      </c>
      <c r="G45" s="33">
        <f>IF('multi-step tree'!G19="","",G19*'multi-step tree'!G146)</f>
      </c>
      <c r="H45" s="33">
        <f>IF('multi-step tree'!H19="","",H19*'multi-step tree'!H146)</f>
        <v>149036.02163915735</v>
      </c>
      <c r="I45" s="33">
        <f>IF('multi-step tree'!I19="","",I19*'multi-step tree'!I146)</f>
      </c>
      <c r="J45" s="33">
        <f>IF('multi-step tree'!J19="","",J19*'multi-step tree'!J146)</f>
        <v>325863.05732586724</v>
      </c>
      <c r="K45" s="33">
        <f>IF('multi-step tree'!K19="","",K19*'multi-step tree'!K146)</f>
      </c>
    </row>
    <row r="46" spans="2:11" ht="12.75">
      <c r="B46" s="33">
        <f>IF('multi-step tree'!B20="","",B20*'multi-step tree'!B147)</f>
      </c>
      <c r="C46" s="33">
        <f>IF('multi-step tree'!C20="","",C20*'multi-step tree'!C147)</f>
      </c>
      <c r="D46" s="33">
        <f>IF('multi-step tree'!D20="","",D20*'multi-step tree'!D147)</f>
      </c>
      <c r="E46" s="33">
        <f>IF('multi-step tree'!E20="","",E20*'multi-step tree'!E147)</f>
      </c>
      <c r="F46" s="33">
        <f>IF('multi-step tree'!F20="","",F20*'multi-step tree'!F147)</f>
      </c>
      <c r="G46" s="33">
        <f>IF('multi-step tree'!G20="","",G20*'multi-step tree'!G147)</f>
      </c>
      <c r="H46" s="33">
        <f>IF('multi-step tree'!H20="","",H20*'multi-step tree'!H147)</f>
      </c>
      <c r="I46" s="33">
        <f>IF('multi-step tree'!I20="","",I20*'multi-step tree'!I147)</f>
        <v>70545.68867608809</v>
      </c>
      <c r="J46" s="33">
        <f>IF('multi-step tree'!J20="","",J20*'multi-step tree'!J147)</f>
      </c>
      <c r="K46" s="33">
        <f>IF('multi-step tree'!K20="","",K20*'multi-step tree'!K147)</f>
        <v>173526.92814028813</v>
      </c>
    </row>
    <row r="47" spans="2:11" ht="12.75">
      <c r="B47" s="33">
        <f>IF('multi-step tree'!B21="","",B21*'multi-step tree'!B148)</f>
      </c>
      <c r="C47" s="33">
        <f>IF('multi-step tree'!C21="","",C21*'multi-step tree'!C148)</f>
      </c>
      <c r="D47" s="33">
        <f>IF('multi-step tree'!D21="","",D21*'multi-step tree'!D148)</f>
      </c>
      <c r="E47" s="33">
        <f>IF('multi-step tree'!E21="","",E21*'multi-step tree'!E148)</f>
      </c>
      <c r="F47" s="33">
        <f>IF('multi-step tree'!F21="","",F21*'multi-step tree'!F148)</f>
      </c>
      <c r="G47" s="33">
        <f>IF('multi-step tree'!G21="","",G21*'multi-step tree'!G148)</f>
      </c>
      <c r="H47" s="33">
        <f>IF('multi-step tree'!H21="","",H21*'multi-step tree'!H148)</f>
      </c>
      <c r="I47" s="33">
        <f>IF('multi-step tree'!I21="","",I21*'multi-step tree'!I148)</f>
      </c>
      <c r="J47" s="33">
        <f>IF('multi-step tree'!J21="","",J21*'multi-step tree'!J148)</f>
        <v>33392.55930242826</v>
      </c>
      <c r="K47" s="33">
        <f>IF('multi-step tree'!K21="","",K21*'multi-step tree'!K148)</f>
      </c>
    </row>
    <row r="48" spans="2:11" ht="12.75">
      <c r="B48" s="33">
        <f>IF('multi-step tree'!B22="","",B22*'multi-step tree'!B149)</f>
      </c>
      <c r="C48" s="33">
        <f>IF('multi-step tree'!C22="","",C22*'multi-step tree'!C149)</f>
      </c>
      <c r="D48" s="33">
        <f>IF('multi-step tree'!D22="","",D22*'multi-step tree'!D149)</f>
      </c>
      <c r="E48" s="33">
        <f>IF('multi-step tree'!E22="","",E22*'multi-step tree'!E149)</f>
      </c>
      <c r="F48" s="33">
        <f>IF('multi-step tree'!F22="","",F22*'multi-step tree'!F149)</f>
      </c>
      <c r="G48" s="33">
        <f>IF('multi-step tree'!G22="","",G22*'multi-step tree'!G149)</f>
      </c>
      <c r="H48" s="33">
        <f>IF('multi-step tree'!H22="","",H22*'multi-step tree'!H149)</f>
      </c>
      <c r="I48" s="33">
        <f>IF('multi-step tree'!I22="","",I22*'multi-step tree'!I149)</f>
      </c>
      <c r="J48" s="33">
        <f>IF('multi-step tree'!J22="","",J22*'multi-step tree'!J149)</f>
      </c>
      <c r="K48" s="33">
        <f>IF('multi-step tree'!K22="","",K22*'multi-step tree'!K149)</f>
        <v>15806.253191261929</v>
      </c>
    </row>
    <row r="49" spans="2:11" ht="12.7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75">
      <c r="A50" t="s">
        <v>15</v>
      </c>
      <c r="B50">
        <v>1</v>
      </c>
      <c r="C50">
        <v>2</v>
      </c>
      <c r="D50">
        <v>3</v>
      </c>
      <c r="E50">
        <v>4</v>
      </c>
      <c r="F50">
        <v>5</v>
      </c>
      <c r="G50">
        <v>6</v>
      </c>
      <c r="H50">
        <v>7</v>
      </c>
      <c r="I50">
        <v>8</v>
      </c>
      <c r="J50">
        <v>9</v>
      </c>
      <c r="K50">
        <v>10</v>
      </c>
    </row>
    <row r="51" spans="1:11" ht="12.75">
      <c r="A51" t="s">
        <v>56</v>
      </c>
      <c r="B51" s="33">
        <f aca="true" t="shared" si="0" ref="B51:J51">SUM(B30:B48)</f>
        <v>13250000</v>
      </c>
      <c r="C51" s="33">
        <f t="shared" si="0"/>
        <v>13922354.687935056</v>
      </c>
      <c r="D51" s="33">
        <f t="shared" si="0"/>
        <v>14628827.17408809</v>
      </c>
      <c r="E51" s="33">
        <f t="shared" si="0"/>
        <v>15371148.72348355</v>
      </c>
      <c r="F51" s="33">
        <f t="shared" si="0"/>
        <v>16151138.452025522</v>
      </c>
      <c r="G51" s="33">
        <f t="shared" si="0"/>
        <v>16970707.7843808</v>
      </c>
      <c r="H51" s="33">
        <f t="shared" si="0"/>
        <v>17831865.138071697</v>
      </c>
      <c r="I51" s="33">
        <f t="shared" si="0"/>
        <v>18736720.845257215</v>
      </c>
      <c r="J51" s="33">
        <f t="shared" si="0"/>
        <v>19687492.32426394</v>
      </c>
      <c r="K51" s="33">
        <f>SUM(K30:K48)</f>
        <v>20686509.513539743</v>
      </c>
    </row>
    <row r="52" spans="1:11" ht="12.75">
      <c r="A52" t="s">
        <v>51</v>
      </c>
      <c r="B52" s="5">
        <f aca="true" t="shared" si="1" ref="B52:K52">EXP(-rf*(B50-1))</f>
        <v>1</v>
      </c>
      <c r="C52" s="5">
        <f t="shared" si="1"/>
        <v>0.951229424500714</v>
      </c>
      <c r="D52" s="5">
        <f t="shared" si="1"/>
        <v>0.9048374180359595</v>
      </c>
      <c r="E52" s="5">
        <f t="shared" si="1"/>
        <v>0.8607079764250578</v>
      </c>
      <c r="F52" s="5">
        <f t="shared" si="1"/>
        <v>0.8187307530779818</v>
      </c>
      <c r="G52" s="5">
        <f t="shared" si="1"/>
        <v>0.7788007830714049</v>
      </c>
      <c r="H52" s="5">
        <f t="shared" si="1"/>
        <v>0.7408182206817179</v>
      </c>
      <c r="I52" s="5">
        <f t="shared" si="1"/>
        <v>0.7046880897187134</v>
      </c>
      <c r="J52" s="5">
        <f t="shared" si="1"/>
        <v>0.6703200460356393</v>
      </c>
      <c r="K52" s="5">
        <f t="shared" si="1"/>
        <v>0.6376281516217733</v>
      </c>
    </row>
    <row r="53" spans="1:11" ht="12.75">
      <c r="A53" t="s">
        <v>52</v>
      </c>
      <c r="B53" s="33">
        <f aca="true" t="shared" si="2" ref="B53:K53">B51*B52</f>
        <v>13250000</v>
      </c>
      <c r="C53" s="33">
        <f t="shared" si="2"/>
        <v>13243353.437499281</v>
      </c>
      <c r="D53" s="33">
        <f t="shared" si="2"/>
        <v>13236710.20909615</v>
      </c>
      <c r="E53" s="33">
        <f t="shared" si="2"/>
        <v>13230070.313118136</v>
      </c>
      <c r="F53" s="33">
        <f t="shared" si="2"/>
        <v>13223433.747893605</v>
      </c>
      <c r="G53" s="33">
        <f t="shared" si="2"/>
        <v>13216800.511751754</v>
      </c>
      <c r="H53" s="33">
        <f t="shared" si="2"/>
        <v>13210170.60302263</v>
      </c>
      <c r="I53" s="33">
        <f t="shared" si="2"/>
        <v>13203544.020037105</v>
      </c>
      <c r="J53" s="33">
        <f t="shared" si="2"/>
        <v>13196920.761126902</v>
      </c>
      <c r="K53" s="33">
        <f t="shared" si="2"/>
        <v>13190300.824624576</v>
      </c>
    </row>
    <row r="54" spans="1:11" ht="12.75">
      <c r="A54" t="s">
        <v>53</v>
      </c>
      <c r="B54" s="33">
        <f>SUM(B53:K53)</f>
        <v>132201304.42817014</v>
      </c>
      <c r="C54" s="33"/>
      <c r="D54" s="33"/>
      <c r="E54" s="33"/>
      <c r="F54" s="33"/>
      <c r="G54" s="33"/>
      <c r="H54" s="33"/>
      <c r="I54" s="33"/>
      <c r="J54" s="33"/>
      <c r="K54" s="33"/>
    </row>
    <row r="56" ht="12.75">
      <c r="A56" t="s">
        <v>57</v>
      </c>
    </row>
    <row r="57" ht="12.75">
      <c r="B57" t="s">
        <v>58</v>
      </c>
    </row>
    <row r="58" spans="1:12" ht="12.75">
      <c r="A58" s="1"/>
      <c r="B58" s="33">
        <f>IF('multi-step tree'!B4="","",B4+(p*C57+(1-p)*C59)*EXP(-rf))</f>
      </c>
      <c r="C58" s="33">
        <f>IF('multi-step tree'!C4="","",C4+(p*D57+(1-p)*D59)*EXP(-rf))</f>
      </c>
      <c r="D58" s="33">
        <f>IF('multi-step tree'!D4="","",D4+(p*E57+(1-p)*E59)*EXP(-rf))</f>
      </c>
      <c r="E58" s="33">
        <f>IF('multi-step tree'!E4="","",E4+(p*F57+(1-p)*F59)*EXP(-rf))</f>
      </c>
      <c r="F58" s="33">
        <f>IF('multi-step tree'!F4="","",F4+(p*G57+(1-p)*G59)*EXP(-rf))</f>
      </c>
      <c r="G58" s="33">
        <f>IF('multi-step tree'!G4="","",G4+(p*H57+(1-p)*H59)*EXP(-rf))</f>
      </c>
      <c r="H58" s="33">
        <f>IF('multi-step tree'!H4="","",H4+(p*I57+(1-p)*I59)*EXP(-rf))</f>
      </c>
      <c r="I58" s="33">
        <f>IF('multi-step tree'!I4="","",I4+(p*J57+(1-p)*J59)*EXP(-rf))</f>
      </c>
      <c r="J58" s="33">
        <f>IF('multi-step tree'!J4="","",J4+(p*K57+(1-p)*K59)*EXP(-rf))</f>
      </c>
      <c r="K58" s="33">
        <f>IF('multi-step tree'!K4="","",K4)</f>
        <v>284632123.697401</v>
      </c>
      <c r="L58" s="29"/>
    </row>
    <row r="59" spans="2:11" ht="12.75">
      <c r="B59" s="33">
        <f>IF('multi-step tree'!B5="","",B5+(p*C58+(1-p)*C60)*EXP(-rf))</f>
      </c>
      <c r="C59" s="33">
        <f>IF('multi-step tree'!C5="","",C5+(p*D58+(1-p)*D60)*EXP(-rf))</f>
      </c>
      <c r="D59" s="33">
        <f>IF('multi-step tree'!D5="","",D5+(p*E58+(1-p)*E60)*EXP(-rf))</f>
      </c>
      <c r="E59" s="33">
        <f>IF('multi-step tree'!E5="","",E5+(p*F58+(1-p)*F60)*EXP(-rf))</f>
      </c>
      <c r="F59" s="33">
        <f>IF('multi-step tree'!F5="","",F5+(p*G58+(1-p)*G60)*EXP(-rf))</f>
      </c>
      <c r="G59" s="33">
        <f>IF('multi-step tree'!G5="","",G5+(p*H58+(1-p)*H60)*EXP(-rf))</f>
      </c>
      <c r="H59" s="33">
        <f>IF('multi-step tree'!H5="","",H5+(p*I58+(1-p)*I60)*EXP(-rf))</f>
      </c>
      <c r="I59" s="33">
        <f>IF('multi-step tree'!I5="","",I5+(p*J58+(1-p)*J60)*EXP(-rf))</f>
      </c>
      <c r="J59" s="33">
        <f>IF('multi-step tree'!J5="","",J5+(p*K58+(1-p)*K60)*EXP(-rf))</f>
        <v>404759833.6405712</v>
      </c>
      <c r="K59" s="33">
        <f>IF('multi-step tree'!K5="","",K5)</f>
      </c>
    </row>
    <row r="60" spans="2:11" ht="12.75">
      <c r="B60" s="33">
        <f>IF('multi-step tree'!B6="","",B6+(p*C59+(1-p)*C61)*EXP(-rf))</f>
      </c>
      <c r="C60" s="33">
        <f>IF('multi-step tree'!C6="","",C6+(p*D59+(1-p)*D61)*EXP(-rf))</f>
      </c>
      <c r="D60" s="33">
        <f>IF('multi-step tree'!D6="","",D6+(p*E59+(1-p)*E61)*EXP(-rf))</f>
      </c>
      <c r="E60" s="33">
        <f>IF('multi-step tree'!E6="","",E6+(p*F59+(1-p)*F61)*EXP(-rf))</f>
      </c>
      <c r="F60" s="33">
        <f>IF('multi-step tree'!F6="","",F6+(p*G59+(1-p)*G61)*EXP(-rf))</f>
      </c>
      <c r="G60" s="33">
        <f>IF('multi-step tree'!G6="","",G6+(p*H59+(1-p)*H61)*EXP(-rf))</f>
      </c>
      <c r="H60" s="33">
        <f>IF('multi-step tree'!H6="","",H6+(p*I59+(1-p)*I61)*EXP(-rf))</f>
      </c>
      <c r="I60" s="33">
        <f>IF('multi-step tree'!I6="","",I6+(p*J59+(1-p)*J61)*EXP(-rf))</f>
        <v>431690187.24331105</v>
      </c>
      <c r="J60" s="33">
        <f>IF('multi-step tree'!J6="","",J6+(p*K59+(1-p)*K61)*EXP(-rf))</f>
      </c>
      <c r="K60" s="33">
        <f>IF('multi-step tree'!K6="","",K6)</f>
        <v>162584448.91849247</v>
      </c>
    </row>
    <row r="61" spans="2:11" ht="12.75">
      <c r="B61" s="33">
        <f>IF('multi-step tree'!B7="","",B7+(p*C60+(1-p)*C62)*EXP(-rf))</f>
      </c>
      <c r="C61" s="33">
        <f>IF('multi-step tree'!C7="","",C7+(p*D60+(1-p)*D62)*EXP(-rf))</f>
      </c>
      <c r="D61" s="33">
        <f>IF('multi-step tree'!D7="","",D7+(p*E60+(1-p)*E62)*EXP(-rf))</f>
      </c>
      <c r="E61" s="33">
        <f>IF('multi-step tree'!E7="","",E7+(p*F60+(1-p)*F62)*EXP(-rf))</f>
      </c>
      <c r="F61" s="33">
        <f>IF('multi-step tree'!F7="","",F7+(p*G60+(1-p)*G62)*EXP(-rf))</f>
      </c>
      <c r="G61" s="33">
        <f>IF('multi-step tree'!G7="","",G7+(p*H60+(1-p)*H62)*EXP(-rf))</f>
      </c>
      <c r="H61" s="33">
        <f>IF('multi-step tree'!H7="","",H7+(p*I60+(1-p)*I62)*EXP(-rf))</f>
        <v>409255412.2954581</v>
      </c>
      <c r="I61" s="33">
        <f>IF('multi-step tree'!I7="","",I7+(p*J60+(1-p)*J62)*EXP(-rf))</f>
      </c>
      <c r="J61" s="33">
        <f>IF('multi-step tree'!J7="","",J7+(p*K60+(1-p)*K62)*EXP(-rf))</f>
        <v>231202485.65743268</v>
      </c>
      <c r="K61" s="33">
        <f>IF('multi-step tree'!K7="","",K7)</f>
      </c>
    </row>
    <row r="62" spans="2:11" ht="12.75">
      <c r="B62" s="33">
        <f>IF('multi-step tree'!B8="","",B8+(p*C61+(1-p)*C63)*EXP(-rf))</f>
      </c>
      <c r="C62" s="33">
        <f>IF('multi-step tree'!C8="","",C8+(p*D61+(1-p)*D63)*EXP(-rf))</f>
      </c>
      <c r="D62" s="33">
        <f>IF('multi-step tree'!D8="","",D8+(p*E61+(1-p)*E63)*EXP(-rf))</f>
      </c>
      <c r="E62" s="33">
        <f>IF('multi-step tree'!E8="","",E8+(p*F61+(1-p)*F63)*EXP(-rf))</f>
      </c>
      <c r="F62" s="33">
        <f>IF('multi-step tree'!F8="","",F8+(p*G61+(1-p)*G63)*EXP(-rf))</f>
      </c>
      <c r="G62" s="33">
        <f>IF('multi-step tree'!G8="","",G8+(p*H61+(1-p)*H63)*EXP(-rf))</f>
        <v>363737411.4507572</v>
      </c>
      <c r="H62" s="33">
        <f>IF('multi-step tree'!H8="","",H8+(p*I61+(1-p)*I63)*EXP(-rf))</f>
      </c>
      <c r="I62" s="33">
        <f>IF('multi-step tree'!I8="","",I8+(p*J61+(1-p)*J63)*EXP(-rf))</f>
        <v>246585347.72797132</v>
      </c>
      <c r="J62" s="33">
        <f>IF('multi-step tree'!J8="","",J8+(p*K61+(1-p)*K63)*EXP(-rf))</f>
      </c>
      <c r="K62" s="33">
        <f>IF('multi-step tree'!K8="","",K8)</f>
        <v>92869710.86310753</v>
      </c>
    </row>
    <row r="63" spans="2:11" ht="12.75">
      <c r="B63" s="33">
        <f>IF('multi-step tree'!B9="","",B9+(p*C62+(1-p)*C64)*EXP(-rf))</f>
      </c>
      <c r="C63" s="33">
        <f>IF('multi-step tree'!C9="","",C9+(p*D62+(1-p)*D64)*EXP(-rf))</f>
      </c>
      <c r="D63" s="33">
        <f>IF('multi-step tree'!D9="","",D9+(p*E62+(1-p)*E64)*EXP(-rf))</f>
      </c>
      <c r="E63" s="33">
        <f>IF('multi-step tree'!E9="","",E9+(p*F62+(1-p)*F64)*EXP(-rf))</f>
      </c>
      <c r="F63" s="33">
        <f>IF('multi-step tree'!F9="","",F9+(p*G62+(1-p)*G64)*EXP(-rf))</f>
        <v>310350717.8112343</v>
      </c>
      <c r="G63" s="33">
        <f>IF('multi-step tree'!G9="","",G9+(p*H62+(1-p)*H64)*EXP(-rf))</f>
      </c>
      <c r="H63" s="33">
        <f>IF('multi-step tree'!H9="","",H9+(p*I62+(1-p)*I64)*EXP(-rf))</f>
        <v>233770400.93234938</v>
      </c>
      <c r="I63" s="33">
        <f>IF('multi-step tree'!I9="","",I9+(p*J62+(1-p)*J64)*EXP(-rf))</f>
      </c>
      <c r="J63" s="33">
        <f>IF('multi-step tree'!J9="","",J9+(p*K62+(1-p)*K64)*EXP(-rf))</f>
        <v>132064955.39190117</v>
      </c>
      <c r="K63" s="33">
        <f>IF('multi-step tree'!K9="","",K9)</f>
      </c>
    </row>
    <row r="64" spans="2:11" ht="12.75">
      <c r="B64" s="33">
        <f>IF('multi-step tree'!B10="","",B10+(p*C63+(1-p)*C65)*EXP(-rf))</f>
      </c>
      <c r="C64" s="33">
        <f>IF('multi-step tree'!C10="","",C10+(p*D63+(1-p)*D65)*EXP(-rf))</f>
      </c>
      <c r="D64" s="33">
        <f>IF('multi-step tree'!D10="","",D10+(p*E63+(1-p)*E65)*EXP(-rf))</f>
      </c>
      <c r="E64" s="33">
        <f>IF('multi-step tree'!E10="","",E10+(p*F63+(1-p)*F65)*EXP(-rf))</f>
        <v>257444186.55140266</v>
      </c>
      <c r="F64" s="33">
        <f>IF('multi-step tree'!F10="","",F10+(p*G63+(1-p)*G65)*EXP(-rf))</f>
      </c>
      <c r="G64" s="33">
        <f>IF('multi-step tree'!G10="","",G10+(p*H63+(1-p)*H65)*EXP(-rf))</f>
        <v>207770106.2815782</v>
      </c>
      <c r="H64" s="33">
        <f>IF('multi-step tree'!H10="","",H10+(p*I63+(1-p)*I65)*EXP(-rf))</f>
      </c>
      <c r="I64" s="33">
        <f>IF('multi-step tree'!I10="","",I10+(p*J63+(1-p)*J65)*EXP(-rf))</f>
        <v>140851785.634529</v>
      </c>
      <c r="J64" s="33">
        <f>IF('multi-step tree'!J10="","",J10+(p*K63+(1-p)*K65)*EXP(-rf))</f>
      </c>
      <c r="K64" s="33">
        <f>IF('multi-step tree'!K10="","",K10)</f>
        <v>53048020.60202577</v>
      </c>
    </row>
    <row r="65" spans="2:11" ht="12.75">
      <c r="B65" s="33">
        <f>IF('multi-step tree'!B11="","",B11+(p*C64+(1-p)*C66)*EXP(-rf))</f>
      </c>
      <c r="C65" s="33">
        <f>IF('multi-step tree'!C11="","",C11+(p*D64+(1-p)*D66)*EXP(-rf))</f>
      </c>
      <c r="D65" s="33">
        <f>IF('multi-step tree'!D11="","",D11+(p*E64+(1-p)*E66)*EXP(-rf))</f>
        <v>209198511.8666853</v>
      </c>
      <c r="E65" s="33">
        <f>IF('multi-step tree'!E11="","",E11+(p*F64+(1-p)*F66)*EXP(-rf))</f>
      </c>
      <c r="F65" s="33">
        <f>IF('multi-step tree'!F11="","",F11+(p*G64+(1-p)*G66)*EXP(-rf))</f>
        <v>177275142.98576283</v>
      </c>
      <c r="G65" s="33">
        <f>IF('multi-step tree'!G11="","",G11+(p*H64+(1-p)*H66)*EXP(-rf))</f>
      </c>
      <c r="H65" s="33">
        <f>IF('multi-step tree'!H11="","",H11+(p*I64+(1-p)*I66)*EXP(-rf))</f>
        <v>133531771.87212938</v>
      </c>
      <c r="I65" s="33">
        <f>IF('multi-step tree'!I11="","",I11+(p*J64+(1-p)*J66)*EXP(-rf))</f>
      </c>
      <c r="J65" s="33">
        <f>IF('multi-step tree'!J11="","",J11+(p*K64+(1-p)*K66)*EXP(-rf))</f>
        <v>75436699.53664336</v>
      </c>
      <c r="K65" s="33">
        <f>IF('multi-step tree'!K11="","",K11)</f>
      </c>
    </row>
    <row r="66" spans="1:11" ht="12.75">
      <c r="A66" s="4"/>
      <c r="B66" s="33">
        <f>IF('multi-step tree'!B12="","",B12+(p*C65+(1-p)*C67)*EXP(-rf))</f>
      </c>
      <c r="C66" s="33">
        <f>IF('multi-step tree'!C12="","",C12+(p*D65+(1-p)*D67)*EXP(-rf))</f>
        <v>167338039.6611894</v>
      </c>
      <c r="D66" s="33">
        <f>IF('multi-step tree'!D12="","",D12+(p*E65+(1-p)*E67)*EXP(-rf))</f>
      </c>
      <c r="E66" s="33">
        <f>IF('multi-step tree'!E12="","",E12+(p*F65+(1-p)*F67)*EXP(-rf))</f>
        <v>147054452.79334635</v>
      </c>
      <c r="F66" s="33">
        <f>IF('multi-step tree'!F12="","",F12+(p*G65+(1-p)*G67)*EXP(-rf))</f>
      </c>
      <c r="G66" s="33">
        <f>IF('multi-step tree'!G12="","",G12+(p*H65+(1-p)*H67)*EXP(-rf))</f>
        <v>118680167.90486905</v>
      </c>
      <c r="H66" s="33">
        <f>IF('multi-step tree'!H12="","",H12+(p*I65+(1-p)*I67)*EXP(-rf))</f>
      </c>
      <c r="I66" s="33">
        <f>IF('multi-step tree'!I12="","",I12+(p*J65+(1-p)*J67)*EXP(-rf))</f>
        <v>80455816.61373323</v>
      </c>
      <c r="J66" s="33">
        <f>IF('multi-step tree'!J12="","",J12+(p*K65+(1-p)*K67)*EXP(-rf))</f>
      </c>
      <c r="K66" s="33">
        <f>IF('multi-step tree'!K12="","",K12)</f>
        <v>30301510.18711578</v>
      </c>
    </row>
    <row r="67" spans="2:11" ht="12.75">
      <c r="B67" s="33">
        <f>IF('multi-step tree'!B13="","",B13+(p*C66+(1-p)*C68)*EXP(-rf))</f>
        <v>132201304.42817011</v>
      </c>
      <c r="C67" s="33">
        <f>IF('multi-step tree'!C13="","",C13+(p*D66+(1-p)*D68)*EXP(-rf))</f>
      </c>
      <c r="D67" s="33">
        <f>IF('multi-step tree'!D13="","",D13+(p*E66+(1-p)*E68)*EXP(-rf))</f>
        <v>119496086.12193449</v>
      </c>
      <c r="E67" s="33">
        <f>IF('multi-step tree'!E13="","",E13+(p*F66+(1-p)*F68)*EXP(-rf))</f>
      </c>
      <c r="F67" s="33">
        <f>IF('multi-step tree'!F13="","",F13+(p*G66+(1-p)*G68)*EXP(-rf))</f>
        <v>101261168.46856238</v>
      </c>
      <c r="G67" s="33">
        <f>IF('multi-step tree'!G13="","",G13+(p*H66+(1-p)*H68)*EXP(-rf))</f>
      </c>
      <c r="H67" s="33">
        <f>IF('multi-step tree'!H13="","",H13+(p*I66+(1-p)*I68)*EXP(-rf))</f>
        <v>76274558.40515253</v>
      </c>
      <c r="I67" s="33">
        <f>IF('multi-step tree'!I13="","",I13+(p*J66+(1-p)*J68)*EXP(-rf))</f>
      </c>
      <c r="J67" s="33">
        <f>IF('multi-step tree'!J13="","",J13+(p*K66+(1-p)*K68)*EXP(-rf))</f>
        <v>43090126.52217037</v>
      </c>
      <c r="K67" s="33">
        <f>IF('multi-step tree'!K13="","",K13)</f>
      </c>
    </row>
    <row r="68" spans="2:11" ht="12.75">
      <c r="B68" s="33">
        <f>IF('multi-step tree'!B14="","",B14+(p*C67+(1-p)*C69)*EXP(-rf))</f>
      </c>
      <c r="C68" s="33">
        <f>IF('multi-step tree'!C14="","",C14+(p*D67+(1-p)*D69)*EXP(-rf))</f>
        <v>95585004.98116386</v>
      </c>
      <c r="D68" s="33">
        <f>IF('multi-step tree'!D14="","",D14+(p*E67+(1-p)*E69)*EXP(-rf))</f>
      </c>
      <c r="E68" s="33">
        <f>IF('multi-step tree'!E14="","",E14+(p*F67+(1-p)*F69)*EXP(-rf))</f>
        <v>83998836.31488709</v>
      </c>
      <c r="F68" s="33">
        <f>IF('multi-step tree'!F14="","",F14+(p*G67+(1-p)*G69)*EXP(-rf))</f>
      </c>
      <c r="G68" s="33">
        <f>IF('multi-step tree'!G14="","",G14+(p*H67+(1-p)*H69)*EXP(-rf))</f>
        <v>67791187.6063604</v>
      </c>
      <c r="H68" s="33">
        <f>IF('multi-step tree'!H14="","",H14+(p*I67+(1-p)*I69)*EXP(-rf))</f>
      </c>
      <c r="I68" s="33">
        <f>IF('multi-step tree'!I14="","",I14+(p*J67+(1-p)*J69)*EXP(-rf))</f>
        <v>45957091.68912249</v>
      </c>
      <c r="J68" s="33">
        <f>IF('multi-step tree'!J14="","",J14+(p*K67+(1-p)*K69)*EXP(-rf))</f>
      </c>
      <c r="K68" s="33">
        <f>IF('multi-step tree'!K14="","",K14)</f>
        <v>17308497.26718773</v>
      </c>
    </row>
    <row r="69" spans="2:11" ht="12.75">
      <c r="B69" s="33">
        <f>IF('multi-step tree'!B15="","",B15+(p*C68+(1-p)*C70)*EXP(-rf))</f>
      </c>
      <c r="C69" s="33">
        <f>IF('multi-step tree'!C15="","",C15+(p*D68+(1-p)*D70)*EXP(-rf))</f>
      </c>
      <c r="D69" s="33">
        <f>IF('multi-step tree'!D15="","",D15+(p*E68+(1-p)*E70)*EXP(-rf))</f>
        <v>68257247.48730755</v>
      </c>
      <c r="E69" s="33">
        <f>IF('multi-step tree'!E15="","",E15+(p*F68+(1-p)*F70)*EXP(-rf))</f>
      </c>
      <c r="F69" s="33">
        <f>IF('multi-step tree'!F15="","",F15+(p*G68+(1-p)*G70)*EXP(-rf))</f>
        <v>57841297.24516465</v>
      </c>
      <c r="G69" s="33">
        <f>IF('multi-step tree'!G15="","",G15+(p*H68+(1-p)*H70)*EXP(-rf))</f>
      </c>
      <c r="H69" s="33">
        <f>IF('multi-step tree'!H15="","",H15+(p*I68+(1-p)*I70)*EXP(-rf))</f>
        <v>43568719.10208893</v>
      </c>
      <c r="I69" s="33">
        <f>IF('multi-step tree'!I15="","",I15+(p*J68+(1-p)*J70)*EXP(-rf))</f>
      </c>
      <c r="J69" s="33">
        <f>IF('multi-step tree'!J15="","",J15+(p*K68+(1-p)*K70)*EXP(-rf))</f>
        <v>24613470.83185593</v>
      </c>
      <c r="K69" s="33">
        <f>IF('multi-step tree'!K15="","",K15)</f>
      </c>
    </row>
    <row r="70" spans="2:11" ht="12.75">
      <c r="B70" s="33">
        <f>IF('multi-step tree'!B16="","",B16+(p*C69+(1-p)*C71)*EXP(-rf))</f>
      </c>
      <c r="C70" s="33">
        <f>IF('multi-step tree'!C16="","",C16+(p*D69+(1-p)*D71)*EXP(-rf))</f>
      </c>
      <c r="D70" s="33">
        <f>IF('multi-step tree'!D16="","",D16+(p*E69+(1-p)*E71)*EXP(-rf))</f>
      </c>
      <c r="E70" s="33">
        <f>IF('multi-step tree'!E16="","",E16+(p*F69+(1-p)*F71)*EXP(-rf))</f>
        <v>47980896.655816495</v>
      </c>
      <c r="F70" s="33">
        <f>IF('multi-step tree'!F16="","",F16+(p*G69+(1-p)*G71)*EXP(-rf))</f>
      </c>
      <c r="G70" s="33">
        <f>IF('multi-step tree'!G16="","",G16+(p*H69+(1-p)*H71)*EXP(-rf))</f>
        <v>38722940.809828505</v>
      </c>
      <c r="H70" s="33">
        <f>IF('multi-step tree'!H16="","",H16+(p*I69+(1-p)*I71)*EXP(-rf))</f>
      </c>
      <c r="I70" s="33">
        <f>IF('multi-step tree'!I16="","",I16+(p*J69+(1-p)*J71)*EXP(-rf))</f>
        <v>26251107.32095781</v>
      </c>
      <c r="J70" s="33">
        <f>IF('multi-step tree'!J16="","",J16+(p*K69+(1-p)*K71)*EXP(-rf))</f>
      </c>
      <c r="K70" s="33">
        <f>IF('multi-step tree'!K16="","",K16)</f>
        <v>9886770.520620076</v>
      </c>
    </row>
    <row r="71" spans="2:11" ht="12.75">
      <c r="B71" s="33">
        <f>IF('multi-step tree'!B17="","",B17+(p*C70+(1-p)*C72)*EXP(-rf))</f>
      </c>
      <c r="C71" s="33">
        <f>IF('multi-step tree'!C17="","",C17+(p*D70+(1-p)*D72)*EXP(-rf))</f>
      </c>
      <c r="D71" s="33">
        <f>IF('multi-step tree'!D17="","",D17+(p*E70+(1-p)*E72)*EXP(-rf))</f>
      </c>
      <c r="E71" s="33">
        <f>IF('multi-step tree'!E17="","",E17+(p*F70+(1-p)*F72)*EXP(-rf))</f>
      </c>
      <c r="F71" s="33">
        <f>IF('multi-step tree'!F17="","",F17+(p*G70+(1-p)*G72)*EXP(-rf))</f>
        <v>33039473.25121153</v>
      </c>
      <c r="G71" s="33">
        <f>IF('multi-step tree'!G17="","",G17+(p*H70+(1-p)*H72)*EXP(-rf))</f>
      </c>
      <c r="H71" s="33">
        <f>IF('multi-step tree'!H17="","",H17+(p*I70+(1-p)*I72)*EXP(-rf))</f>
        <v>24886847.251396198</v>
      </c>
      <c r="I71" s="33">
        <f>IF('multi-step tree'!I17="","",I17+(p*J70+(1-p)*J72)*EXP(-rf))</f>
      </c>
      <c r="J71" s="33">
        <f>IF('multi-step tree'!J17="","",J17+(p*K70+(1-p)*K72)*EXP(-rf))</f>
        <v>14059437.631934535</v>
      </c>
      <c r="K71" s="33">
        <f>IF('multi-step tree'!K17="","",K17)</f>
      </c>
    </row>
    <row r="72" spans="2:11" ht="12.75">
      <c r="B72" s="33">
        <f>IF('multi-step tree'!B18="","",B18+(p*C71+(1-p)*C73)*EXP(-rf))</f>
      </c>
      <c r="C72" s="33">
        <f>IF('multi-step tree'!C18="","",C18+(p*D71+(1-p)*D73)*EXP(-rf))</f>
      </c>
      <c r="D72" s="33">
        <f>IF('multi-step tree'!D18="","",D18+(p*E71+(1-p)*E73)*EXP(-rf))</f>
      </c>
      <c r="E72" s="33">
        <f>IF('multi-step tree'!E18="","",E18+(p*F71+(1-p)*F73)*EXP(-rf))</f>
      </c>
      <c r="F72" s="33">
        <f>IF('multi-step tree'!F18="","",F18+(p*G71+(1-p)*G73)*EXP(-rf))</f>
      </c>
      <c r="G72" s="33">
        <f>IF('multi-step tree'!G18="","",G18+(p*H71+(1-p)*H73)*EXP(-rf))</f>
        <v>22118894.76945521</v>
      </c>
      <c r="H72" s="33">
        <f>IF('multi-step tree'!H18="","",H18+(p*I71+(1-p)*I73)*EXP(-rf))</f>
      </c>
      <c r="I72" s="33">
        <f>IF('multi-step tree'!I18="","",I18+(p*J71+(1-p)*J73)*EXP(-rf))</f>
        <v>14994870.437799081</v>
      </c>
      <c r="J72" s="33">
        <f>IF('multi-step tree'!J18="","",J18+(p*K71+(1-p)*K73)*EXP(-rf))</f>
      </c>
      <c r="K72" s="33">
        <f>IF('multi-step tree'!K18="","",K18)</f>
        <v>5647412.933571453</v>
      </c>
    </row>
    <row r="73" spans="2:11" ht="12.75">
      <c r="B73" s="33">
        <f>IF('multi-step tree'!B19="","",B19+(p*C72+(1-p)*C74)*EXP(-rf))</f>
      </c>
      <c r="C73" s="33">
        <f>IF('multi-step tree'!C19="","",C19+(p*D72+(1-p)*D74)*EXP(-rf))</f>
      </c>
      <c r="D73" s="33">
        <f>IF('multi-step tree'!D19="","",D19+(p*E72+(1-p)*E74)*EXP(-rf))</f>
      </c>
      <c r="E73" s="33">
        <f>IF('multi-step tree'!E19="","",E19+(p*F72+(1-p)*F74)*EXP(-rf))</f>
      </c>
      <c r="F73" s="33">
        <f>IF('multi-step tree'!F19="","",F19+(p*G72+(1-p)*G74)*EXP(-rf))</f>
      </c>
      <c r="G73" s="33">
        <f>IF('multi-step tree'!G19="","",G19+(p*H72+(1-p)*H74)*EXP(-rf))</f>
      </c>
      <c r="H73" s="33">
        <f>IF('multi-step tree'!H19="","",H19+(p*I72+(1-p)*I74)*EXP(-rf))</f>
        <v>14215592.720618473</v>
      </c>
      <c r="I73" s="33">
        <f>IF('multi-step tree'!I19="","",I19+(p*J72+(1-p)*J74)*EXP(-rf))</f>
      </c>
      <c r="J73" s="33">
        <f>IF('multi-step tree'!J19="","",J19+(p*K72+(1-p)*K74)*EXP(-rf))</f>
        <v>8030878.207978126</v>
      </c>
      <c r="K73" s="33">
        <f>IF('multi-step tree'!K19="","",K19)</f>
      </c>
    </row>
    <row r="74" spans="2:11" ht="12.75">
      <c r="B74" s="33">
        <f>IF('multi-step tree'!B20="","",B20+(p*C73+(1-p)*C75)*EXP(-rf))</f>
      </c>
      <c r="C74" s="33">
        <f>IF('multi-step tree'!C20="","",C20+(p*D73+(1-p)*D75)*EXP(-rf))</f>
      </c>
      <c r="D74" s="33">
        <f>IF('multi-step tree'!D20="","",D20+(p*E73+(1-p)*E75)*EXP(-rf))</f>
      </c>
      <c r="E74" s="33">
        <f>IF('multi-step tree'!E20="","",E20+(p*F73+(1-p)*F75)*EXP(-rf))</f>
      </c>
      <c r="F74" s="33">
        <f>IF('multi-step tree'!F20="","",F20+(p*G73+(1-p)*G75)*EXP(-rf))</f>
      </c>
      <c r="G74" s="33">
        <f>IF('multi-step tree'!G20="","",G20+(p*H73+(1-p)*H75)*EXP(-rf))</f>
      </c>
      <c r="H74" s="33">
        <f>IF('multi-step tree'!H20="","",H20+(p*I73+(1-p)*I75)*EXP(-rf))</f>
      </c>
      <c r="I74" s="33">
        <f>IF('multi-step tree'!I20="","",I20+(p*J73+(1-p)*J75)*EXP(-rf))</f>
        <v>8565205.905309482</v>
      </c>
      <c r="J74" s="33">
        <f>IF('multi-step tree'!J20="","",J20+(p*K73+(1-p)*K75)*EXP(-rf))</f>
      </c>
      <c r="K74" s="33">
        <f>IF('multi-step tree'!K20="","",K20)</f>
        <v>3225853.45495304</v>
      </c>
    </row>
    <row r="75" spans="2:11" ht="12.75">
      <c r="B75" s="33">
        <f>IF('multi-step tree'!B21="","",B21+(p*C74+(1-p)*C76)*EXP(-rf))</f>
      </c>
      <c r="C75" s="33">
        <f>IF('multi-step tree'!C21="","",C21+(p*D74+(1-p)*D76)*EXP(-rf))</f>
      </c>
      <c r="D75" s="33">
        <f>IF('multi-step tree'!D21="","",D21+(p*E74+(1-p)*E76)*EXP(-rf))</f>
      </c>
      <c r="E75" s="33">
        <f>IF('multi-step tree'!E21="","",E21+(p*F74+(1-p)*F76)*EXP(-rf))</f>
      </c>
      <c r="F75" s="33">
        <f>IF('multi-step tree'!F21="","",F21+(p*G74+(1-p)*G76)*EXP(-rf))</f>
      </c>
      <c r="G75" s="33">
        <f>IF('multi-step tree'!G21="","",G21+(p*H74+(1-p)*H76)*EXP(-rf))</f>
      </c>
      <c r="H75" s="33">
        <f>IF('multi-step tree'!H21="","",H21+(p*I74+(1-p)*I76)*EXP(-rf))</f>
      </c>
      <c r="I75" s="33">
        <f>IF('multi-step tree'!I21="","",I21+(p*J74+(1-p)*J76)*EXP(-rf))</f>
      </c>
      <c r="J75" s="33">
        <f>IF('multi-step tree'!J21="","",J21+(p*K74+(1-p)*K76)*EXP(-rf))</f>
        <v>4587310.423063033</v>
      </c>
      <c r="K75" s="33">
        <f>IF('multi-step tree'!K21="","",K21)</f>
      </c>
    </row>
    <row r="76" spans="2:11" ht="12.75">
      <c r="B76" s="33">
        <f>IF('multi-step tree'!B22="","",B22+(p*C75+(1-p)*C77)*EXP(-rf))</f>
      </c>
      <c r="C76" s="33">
        <f>IF('multi-step tree'!C22="","",C22+(p*D75+(1-p)*D77)*EXP(-rf))</f>
      </c>
      <c r="D76" s="33">
        <f>IF('multi-step tree'!D22="","",D22+(p*E75+(1-p)*E77)*EXP(-rf))</f>
      </c>
      <c r="E76" s="33">
        <f>IF('multi-step tree'!E22="","",E22+(p*F75+(1-p)*F77)*EXP(-rf))</f>
      </c>
      <c r="F76" s="33">
        <f>IF('multi-step tree'!F22="","",F22+(p*G75+(1-p)*G77)*EXP(-rf))</f>
      </c>
      <c r="G76" s="33">
        <f>IF('multi-step tree'!G22="","",G22+(p*H75+(1-p)*H77)*EXP(-rf))</f>
      </c>
      <c r="H76" s="33">
        <f>IF('multi-step tree'!H22="","",H22+(p*I75+(1-p)*I77)*EXP(-rf))</f>
      </c>
      <c r="I76" s="33">
        <f>IF('multi-step tree'!I22="","",I22+(p*J75+(1-p)*J77)*EXP(-rf))</f>
      </c>
      <c r="J76" s="33">
        <f>IF('multi-step tree'!J22="","",J22+(p*K75+(1-p)*K77)*EXP(-rf))</f>
      </c>
      <c r="K76" s="33">
        <f>IF('multi-step tree'!K22="","",K22)</f>
        <v>1842636.7321171905</v>
      </c>
    </row>
    <row r="77" spans="2:11" ht="12.75"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9" ht="12.75">
      <c r="A79" t="s">
        <v>67</v>
      </c>
    </row>
    <row r="80" spans="1:11" ht="12.75">
      <c r="A80" t="s">
        <v>15</v>
      </c>
      <c r="B80">
        <v>1</v>
      </c>
      <c r="C80">
        <v>2</v>
      </c>
      <c r="D80">
        <v>3</v>
      </c>
      <c r="E80">
        <v>4</v>
      </c>
      <c r="F80">
        <v>5</v>
      </c>
      <c r="G80">
        <v>6</v>
      </c>
      <c r="H80">
        <v>7</v>
      </c>
      <c r="I80">
        <v>8</v>
      </c>
      <c r="J80">
        <v>9</v>
      </c>
      <c r="K80">
        <v>10</v>
      </c>
    </row>
    <row r="81" spans="1:11" ht="12.75">
      <c r="A81" t="s">
        <v>59</v>
      </c>
      <c r="B81" s="6">
        <v>2.65</v>
      </c>
      <c r="C81" s="6">
        <v>2.927233815384273</v>
      </c>
      <c r="D81" s="6">
        <v>3.233470871671384</v>
      </c>
      <c r="E81" s="6">
        <v>3.571745387402466</v>
      </c>
      <c r="F81" s="6">
        <v>3.94540901054615</v>
      </c>
      <c r="G81" s="6">
        <v>4.358164026865094</v>
      </c>
      <c r="H81" s="6">
        <v>4.814100042426715</v>
      </c>
      <c r="I81" s="6">
        <v>5.317734503711073</v>
      </c>
      <c r="J81" s="6">
        <v>5.874057456791982</v>
      </c>
      <c r="K81" s="6">
        <v>6.488580989068541</v>
      </c>
    </row>
    <row r="82" spans="1:11" ht="12.75">
      <c r="A82" t="s">
        <v>49</v>
      </c>
      <c r="B82" s="33">
        <f aca="true" t="shared" si="3" ref="B82:K82">output</f>
        <v>5000000</v>
      </c>
      <c r="C82" s="33">
        <f t="shared" si="3"/>
        <v>5000000</v>
      </c>
      <c r="D82" s="33">
        <f t="shared" si="3"/>
        <v>5000000</v>
      </c>
      <c r="E82" s="33">
        <f t="shared" si="3"/>
        <v>5000000</v>
      </c>
      <c r="F82" s="33">
        <f t="shared" si="3"/>
        <v>5000000</v>
      </c>
      <c r="G82" s="33">
        <f t="shared" si="3"/>
        <v>5000000</v>
      </c>
      <c r="H82" s="33">
        <f t="shared" si="3"/>
        <v>5000000</v>
      </c>
      <c r="I82" s="33">
        <f t="shared" si="3"/>
        <v>5000000</v>
      </c>
      <c r="J82" s="33">
        <f t="shared" si="3"/>
        <v>5000000</v>
      </c>
      <c r="K82" s="33">
        <f t="shared" si="3"/>
        <v>5000000</v>
      </c>
    </row>
    <row r="83" spans="1:11" ht="12.75">
      <c r="A83" t="s">
        <v>60</v>
      </c>
      <c r="B83" s="33">
        <f aca="true" t="shared" si="4" ref="B83:K83">B82*B81</f>
        <v>13250000</v>
      </c>
      <c r="C83" s="33">
        <f t="shared" si="4"/>
        <v>14636169.076921366</v>
      </c>
      <c r="D83" s="33">
        <f t="shared" si="4"/>
        <v>16167354.358356921</v>
      </c>
      <c r="E83" s="33">
        <f t="shared" si="4"/>
        <v>17858726.93701233</v>
      </c>
      <c r="F83" s="33">
        <f t="shared" si="4"/>
        <v>19727045.05273075</v>
      </c>
      <c r="G83" s="33">
        <f t="shared" si="4"/>
        <v>21790820.134325467</v>
      </c>
      <c r="H83" s="33">
        <f t="shared" si="4"/>
        <v>24070500.212133575</v>
      </c>
      <c r="I83" s="33">
        <f t="shared" si="4"/>
        <v>26588672.51855536</v>
      </c>
      <c r="J83" s="33">
        <f t="shared" si="4"/>
        <v>29370287.283959907</v>
      </c>
      <c r="K83" s="33">
        <f t="shared" si="4"/>
        <v>32442904.945342705</v>
      </c>
    </row>
    <row r="84" spans="1:11" ht="12.75">
      <c r="A84" t="s">
        <v>51</v>
      </c>
      <c r="B84" s="5">
        <f aca="true" t="shared" si="5" ref="B84:K84">EXP(-Radj*(B80-1))</f>
        <v>1</v>
      </c>
      <c r="C84" s="5">
        <f t="shared" si="5"/>
        <v>0.9048374180359595</v>
      </c>
      <c r="D84" s="5">
        <f t="shared" si="5"/>
        <v>0.8187307530779818</v>
      </c>
      <c r="E84" s="5">
        <f t="shared" si="5"/>
        <v>0.7408182206817179</v>
      </c>
      <c r="F84" s="5">
        <f t="shared" si="5"/>
        <v>0.6703200460356393</v>
      </c>
      <c r="G84" s="5">
        <f t="shared" si="5"/>
        <v>0.6065306597126334</v>
      </c>
      <c r="H84" s="5">
        <f t="shared" si="5"/>
        <v>0.5488116360940264</v>
      </c>
      <c r="I84" s="5">
        <f t="shared" si="5"/>
        <v>0.49658530379140947</v>
      </c>
      <c r="J84" s="5">
        <f t="shared" si="5"/>
        <v>0.44932896411722156</v>
      </c>
      <c r="K84" s="5">
        <f t="shared" si="5"/>
        <v>0.4065696597405991</v>
      </c>
    </row>
    <row r="85" spans="1:11" ht="12.75">
      <c r="A85" t="s">
        <v>52</v>
      </c>
      <c r="B85" s="33">
        <f aca="true" t="shared" si="6" ref="B85:K85">B83*B84</f>
        <v>13250000</v>
      </c>
      <c r="C85" s="33">
        <f t="shared" si="6"/>
        <v>13243353.437499281</v>
      </c>
      <c r="D85" s="33">
        <f t="shared" si="6"/>
        <v>13236710.209096154</v>
      </c>
      <c r="E85" s="33">
        <f t="shared" si="6"/>
        <v>13230070.31311814</v>
      </c>
      <c r="F85" s="33">
        <f t="shared" si="6"/>
        <v>13223433.747893607</v>
      </c>
      <c r="G85" s="33">
        <f t="shared" si="6"/>
        <v>13216800.511751762</v>
      </c>
      <c r="H85" s="33">
        <f t="shared" si="6"/>
        <v>13210170.603022637</v>
      </c>
      <c r="I85" s="33">
        <f t="shared" si="6"/>
        <v>13203544.020037115</v>
      </c>
      <c r="J85" s="33">
        <f t="shared" si="6"/>
        <v>13196920.76112691</v>
      </c>
      <c r="K85" s="33">
        <f t="shared" si="6"/>
        <v>13190300.824624583</v>
      </c>
    </row>
    <row r="86" spans="1:11" ht="12.75">
      <c r="A86" t="s">
        <v>53</v>
      </c>
      <c r="B86" s="33">
        <f>SUM(B85:K85)</f>
        <v>132201304.42817017</v>
      </c>
      <c r="C86" s="33"/>
      <c r="D86" s="33"/>
      <c r="E86" s="33"/>
      <c r="F86" s="33"/>
      <c r="G86" s="33"/>
      <c r="H86" s="33"/>
      <c r="I86" s="33"/>
      <c r="J86" s="33"/>
      <c r="K86" s="33"/>
    </row>
    <row r="88" ht="12.75">
      <c r="A88" t="s">
        <v>66</v>
      </c>
    </row>
    <row r="89" spans="1:11" ht="12.75">
      <c r="A89" t="s">
        <v>15</v>
      </c>
      <c r="B89">
        <v>1</v>
      </c>
      <c r="C89">
        <v>2</v>
      </c>
      <c r="D89">
        <v>3</v>
      </c>
      <c r="E89">
        <v>4</v>
      </c>
      <c r="F89">
        <v>5</v>
      </c>
      <c r="G89">
        <v>6</v>
      </c>
      <c r="H89">
        <v>7</v>
      </c>
      <c r="I89">
        <v>8</v>
      </c>
      <c r="J89">
        <v>9</v>
      </c>
      <c r="K89">
        <v>10</v>
      </c>
    </row>
    <row r="90" spans="1:11" ht="12.75">
      <c r="A90" t="s">
        <v>48</v>
      </c>
      <c r="B90" s="6">
        <v>2.65</v>
      </c>
      <c r="C90" s="6">
        <v>2.7844709375870114</v>
      </c>
      <c r="D90" s="6">
        <v>2.925765434817619</v>
      </c>
      <c r="E90" s="6">
        <v>3.0742297446967113</v>
      </c>
      <c r="F90" s="6">
        <v>3.230227690405106</v>
      </c>
      <c r="G90" s="6">
        <v>3.394141556876162</v>
      </c>
      <c r="H90" s="6">
        <v>3.5663730276143415</v>
      </c>
      <c r="I90" s="6">
        <v>3.747344169051446</v>
      </c>
      <c r="J90" s="6">
        <v>3.9374984648527924</v>
      </c>
      <c r="K90" s="6">
        <v>4.137301902707953</v>
      </c>
    </row>
    <row r="91" spans="1:11" ht="12.75">
      <c r="A91" t="s">
        <v>49</v>
      </c>
      <c r="B91" s="33">
        <f aca="true" t="shared" si="7" ref="B91:K91">output</f>
        <v>5000000</v>
      </c>
      <c r="C91" s="33">
        <f t="shared" si="7"/>
        <v>5000000</v>
      </c>
      <c r="D91" s="33">
        <f t="shared" si="7"/>
        <v>5000000</v>
      </c>
      <c r="E91" s="33">
        <f t="shared" si="7"/>
        <v>5000000</v>
      </c>
      <c r="F91" s="33">
        <f t="shared" si="7"/>
        <v>5000000</v>
      </c>
      <c r="G91" s="33">
        <f t="shared" si="7"/>
        <v>5000000</v>
      </c>
      <c r="H91" s="33">
        <f t="shared" si="7"/>
        <v>5000000</v>
      </c>
      <c r="I91" s="33">
        <f t="shared" si="7"/>
        <v>5000000</v>
      </c>
      <c r="J91" s="33">
        <f t="shared" si="7"/>
        <v>5000000</v>
      </c>
      <c r="K91" s="33">
        <f t="shared" si="7"/>
        <v>5000000</v>
      </c>
    </row>
    <row r="92" spans="1:11" ht="12.75">
      <c r="A92" t="s">
        <v>50</v>
      </c>
      <c r="B92" s="33">
        <f aca="true" t="shared" si="8" ref="B92:K92">B91*B90</f>
        <v>13250000</v>
      </c>
      <c r="C92" s="33">
        <f t="shared" si="8"/>
        <v>13922354.687935056</v>
      </c>
      <c r="D92" s="33">
        <f t="shared" si="8"/>
        <v>14628827.174088094</v>
      </c>
      <c r="E92" s="33">
        <f t="shared" si="8"/>
        <v>15371148.723483557</v>
      </c>
      <c r="F92" s="33">
        <f t="shared" si="8"/>
        <v>16151138.45202553</v>
      </c>
      <c r="G92" s="33">
        <f t="shared" si="8"/>
        <v>16970707.78438081</v>
      </c>
      <c r="H92" s="33">
        <f t="shared" si="8"/>
        <v>17831865.13807171</v>
      </c>
      <c r="I92" s="33">
        <f t="shared" si="8"/>
        <v>18736720.84525723</v>
      </c>
      <c r="J92" s="33">
        <f t="shared" si="8"/>
        <v>19687492.324263964</v>
      </c>
      <c r="K92" s="33">
        <f t="shared" si="8"/>
        <v>20686509.513539765</v>
      </c>
    </row>
    <row r="93" spans="1:11" ht="12.75">
      <c r="A93" t="s">
        <v>51</v>
      </c>
      <c r="B93" s="5">
        <f aca="true" t="shared" si="9" ref="B93:K93">EXP(-rf*(B89-1))</f>
        <v>1</v>
      </c>
      <c r="C93" s="5">
        <f t="shared" si="9"/>
        <v>0.951229424500714</v>
      </c>
      <c r="D93" s="5">
        <f t="shared" si="9"/>
        <v>0.9048374180359595</v>
      </c>
      <c r="E93" s="5">
        <f t="shared" si="9"/>
        <v>0.8607079764250578</v>
      </c>
      <c r="F93" s="5">
        <f t="shared" si="9"/>
        <v>0.8187307530779818</v>
      </c>
      <c r="G93" s="5">
        <f t="shared" si="9"/>
        <v>0.7788007830714049</v>
      </c>
      <c r="H93" s="5">
        <f t="shared" si="9"/>
        <v>0.7408182206817179</v>
      </c>
      <c r="I93" s="5">
        <f t="shared" si="9"/>
        <v>0.7046880897187134</v>
      </c>
      <c r="J93" s="5">
        <f t="shared" si="9"/>
        <v>0.6703200460356393</v>
      </c>
      <c r="K93" s="5">
        <f t="shared" si="9"/>
        <v>0.6376281516217733</v>
      </c>
    </row>
    <row r="94" spans="1:11" ht="12.75">
      <c r="A94" t="s">
        <v>52</v>
      </c>
      <c r="B94" s="33">
        <f>B92*B93</f>
        <v>13250000</v>
      </c>
      <c r="C94" s="33">
        <f aca="true" t="shared" si="10" ref="C94:K94">C92*C93</f>
        <v>13243353.437499281</v>
      </c>
      <c r="D94" s="33">
        <f t="shared" si="10"/>
        <v>13236710.209096154</v>
      </c>
      <c r="E94" s="33">
        <f t="shared" si="10"/>
        <v>13230070.313118143</v>
      </c>
      <c r="F94" s="33">
        <f t="shared" si="10"/>
        <v>13223433.747893613</v>
      </c>
      <c r="G94" s="33">
        <f t="shared" si="10"/>
        <v>13216800.51175176</v>
      </c>
      <c r="H94" s="33">
        <f t="shared" si="10"/>
        <v>13210170.603022639</v>
      </c>
      <c r="I94" s="33">
        <f t="shared" si="10"/>
        <v>13203544.020037115</v>
      </c>
      <c r="J94" s="33">
        <f t="shared" si="10"/>
        <v>13196920.761126917</v>
      </c>
      <c r="K94" s="33">
        <f t="shared" si="10"/>
        <v>13190300.82462459</v>
      </c>
    </row>
    <row r="95" spans="1:11" ht="12.75">
      <c r="A95" t="s">
        <v>53</v>
      </c>
      <c r="B95" s="33">
        <f>SUM(B94:K94)</f>
        <v>132201304.4281702</v>
      </c>
      <c r="C95" s="33"/>
      <c r="D95" s="33"/>
      <c r="E95" s="33"/>
      <c r="F95" s="33"/>
      <c r="G95" s="33"/>
      <c r="H95" s="33"/>
      <c r="I95" s="33"/>
      <c r="J95" s="33"/>
      <c r="K95" s="3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L95"/>
  <sheetViews>
    <sheetView workbookViewId="0" topLeftCell="A49">
      <selection activeCell="A52" sqref="A52:K52"/>
    </sheetView>
  </sheetViews>
  <sheetFormatPr defaultColWidth="9.140625" defaultRowHeight="12.75"/>
  <cols>
    <col min="1" max="1" width="22.28125" style="0" customWidth="1"/>
    <col min="2" max="11" width="12.7109375" style="0" customWidth="1"/>
  </cols>
  <sheetData>
    <row r="4" spans="1:11" ht="12.75">
      <c r="A4" s="2" t="s">
        <v>61</v>
      </c>
      <c r="B4" s="33">
        <f>IF('multi-step tree'!B4="","",-cost)</f>
      </c>
      <c r="C4" s="33">
        <f>IF('multi-step tree'!C4="","",-cost)</f>
      </c>
      <c r="D4" s="33">
        <f>IF('multi-step tree'!D4="","",-cost)</f>
      </c>
      <c r="E4" s="33">
        <f>IF('multi-step tree'!E4="","",-cost)</f>
      </c>
      <c r="F4" s="33">
        <f>IF('multi-step tree'!F4="","",-cost)</f>
      </c>
      <c r="G4" s="33">
        <f>IF('multi-step tree'!G4="","",-cost)</f>
      </c>
      <c r="H4" s="33">
        <f>IF('multi-step tree'!H4="","",-cost)</f>
      </c>
      <c r="I4" s="33">
        <f>IF('multi-step tree'!I4="","",-cost)</f>
      </c>
      <c r="J4" s="33">
        <f>IF('multi-step tree'!J4="","",-cost)</f>
      </c>
      <c r="K4" s="33">
        <f>IF('multi-step tree'!K4="","",-cost)</f>
        <v>-12500000</v>
      </c>
    </row>
    <row r="5" spans="2:11" ht="12.75">
      <c r="B5" s="33">
        <f>IF('multi-step tree'!B5="","",-cost)</f>
      </c>
      <c r="C5" s="33">
        <f>IF('multi-step tree'!C5="","",-cost)</f>
      </c>
      <c r="D5" s="33">
        <f>IF('multi-step tree'!D5="","",-cost)</f>
      </c>
      <c r="E5" s="33">
        <f>IF('multi-step tree'!E5="","",-cost)</f>
      </c>
      <c r="F5" s="33">
        <f>IF('multi-step tree'!F5="","",-cost)</f>
      </c>
      <c r="G5" s="33">
        <f>IF('multi-step tree'!G5="","",-cost)</f>
      </c>
      <c r="H5" s="33">
        <f>IF('multi-step tree'!H5="","",-cost)</f>
      </c>
      <c r="I5" s="33">
        <f>IF('multi-step tree'!I5="","",-cost)</f>
      </c>
      <c r="J5" s="33">
        <f>IF('multi-step tree'!J5="","",-cost)</f>
        <v>-12500000</v>
      </c>
      <c r="K5" s="33">
        <f>IF('multi-step tree'!K5="","",-cost)</f>
      </c>
    </row>
    <row r="6" spans="2:11" ht="12.75">
      <c r="B6" s="33">
        <f>IF('multi-step tree'!B6="","",-cost)</f>
      </c>
      <c r="C6" s="33">
        <f>IF('multi-step tree'!C6="","",-cost)</f>
      </c>
      <c r="D6" s="33">
        <f>IF('multi-step tree'!D6="","",-cost)</f>
      </c>
      <c r="E6" s="33">
        <f>IF('multi-step tree'!E6="","",-cost)</f>
      </c>
      <c r="F6" s="33">
        <f>IF('multi-step tree'!F6="","",-cost)</f>
      </c>
      <c r="G6" s="33">
        <f>IF('multi-step tree'!G6="","",-cost)</f>
      </c>
      <c r="H6" s="33">
        <f>IF('multi-step tree'!H6="","",-cost)</f>
      </c>
      <c r="I6" s="33">
        <f>IF('multi-step tree'!I6="","",-cost)</f>
        <v>-12500000</v>
      </c>
      <c r="J6" s="33">
        <f>IF('multi-step tree'!J6="","",-cost)</f>
      </c>
      <c r="K6" s="33">
        <f>IF('multi-step tree'!K6="","",-cost)</f>
        <v>-12500000</v>
      </c>
    </row>
    <row r="7" spans="2:11" ht="12.75">
      <c r="B7" s="33">
        <f>IF('multi-step tree'!B7="","",-cost)</f>
      </c>
      <c r="C7" s="33">
        <f>IF('multi-step tree'!C7="","",-cost)</f>
      </c>
      <c r="D7" s="33">
        <f>IF('multi-step tree'!D7="","",-cost)</f>
      </c>
      <c r="E7" s="33">
        <f>IF('multi-step tree'!E7="","",-cost)</f>
      </c>
      <c r="F7" s="33">
        <f>IF('multi-step tree'!F7="","",-cost)</f>
      </c>
      <c r="G7" s="33">
        <f>IF('multi-step tree'!G7="","",-cost)</f>
      </c>
      <c r="H7" s="33">
        <f>IF('multi-step tree'!H7="","",-cost)</f>
        <v>-12500000</v>
      </c>
      <c r="I7" s="33">
        <f>IF('multi-step tree'!I7="","",-cost)</f>
      </c>
      <c r="J7" s="33">
        <f>IF('multi-step tree'!J7="","",-cost)</f>
        <v>-12500000</v>
      </c>
      <c r="K7" s="33">
        <f>IF('multi-step tree'!K7="","",-cost)</f>
      </c>
    </row>
    <row r="8" spans="2:11" ht="12.75">
      <c r="B8" s="33">
        <f>IF('multi-step tree'!B8="","",-cost)</f>
      </c>
      <c r="C8" s="33">
        <f>IF('multi-step tree'!C8="","",-cost)</f>
      </c>
      <c r="D8" s="33">
        <f>IF('multi-step tree'!D8="","",-cost)</f>
      </c>
      <c r="E8" s="33">
        <f>IF('multi-step tree'!E8="","",-cost)</f>
      </c>
      <c r="F8" s="33">
        <f>IF('multi-step tree'!F8="","",-cost)</f>
      </c>
      <c r="G8" s="33">
        <f>IF('multi-step tree'!G8="","",-cost)</f>
        <v>-12500000</v>
      </c>
      <c r="H8" s="33">
        <f>IF('multi-step tree'!H8="","",-cost)</f>
      </c>
      <c r="I8" s="33">
        <f>IF('multi-step tree'!I8="","",-cost)</f>
        <v>-12500000</v>
      </c>
      <c r="J8" s="33">
        <f>IF('multi-step tree'!J8="","",-cost)</f>
      </c>
      <c r="K8" s="33">
        <f>IF('multi-step tree'!K8="","",-cost)</f>
        <v>-12500000</v>
      </c>
    </row>
    <row r="9" spans="2:11" ht="12.75">
      <c r="B9" s="33">
        <f>IF('multi-step tree'!B9="","",-cost)</f>
      </c>
      <c r="C9" s="33">
        <f>IF('multi-step tree'!C9="","",-cost)</f>
      </c>
      <c r="D9" s="33">
        <f>IF('multi-step tree'!D9="","",-cost)</f>
      </c>
      <c r="E9" s="33">
        <f>IF('multi-step tree'!E9="","",-cost)</f>
      </c>
      <c r="F9" s="33">
        <f>IF('multi-step tree'!F9="","",-cost)</f>
        <v>-12500000</v>
      </c>
      <c r="G9" s="33">
        <f>IF('multi-step tree'!G9="","",-cost)</f>
      </c>
      <c r="H9" s="33">
        <f>IF('multi-step tree'!H9="","",-cost)</f>
        <v>-12500000</v>
      </c>
      <c r="I9" s="33">
        <f>IF('multi-step tree'!I9="","",-cost)</f>
      </c>
      <c r="J9" s="33">
        <f>IF('multi-step tree'!J9="","",-cost)</f>
        <v>-12500000</v>
      </c>
      <c r="K9" s="33">
        <f>IF('multi-step tree'!K9="","",-cost)</f>
      </c>
    </row>
    <row r="10" spans="2:11" ht="12.75">
      <c r="B10" s="33">
        <f>IF('multi-step tree'!B10="","",-cost)</f>
      </c>
      <c r="C10" s="33">
        <f>IF('multi-step tree'!C10="","",-cost)</f>
      </c>
      <c r="D10" s="33">
        <f>IF('multi-step tree'!D10="","",-cost)</f>
      </c>
      <c r="E10" s="33">
        <f>IF('multi-step tree'!E10="","",-cost)</f>
        <v>-12500000</v>
      </c>
      <c r="F10" s="33">
        <f>IF('multi-step tree'!F10="","",-cost)</f>
      </c>
      <c r="G10" s="33">
        <f>IF('multi-step tree'!G10="","",-cost)</f>
        <v>-12500000</v>
      </c>
      <c r="H10" s="33">
        <f>IF('multi-step tree'!H10="","",-cost)</f>
      </c>
      <c r="I10" s="33">
        <f>IF('multi-step tree'!I10="","",-cost)</f>
        <v>-12500000</v>
      </c>
      <c r="J10" s="33">
        <f>IF('multi-step tree'!J10="","",-cost)</f>
      </c>
      <c r="K10" s="33">
        <f>IF('multi-step tree'!K10="","",-cost)</f>
        <v>-12500000</v>
      </c>
    </row>
    <row r="11" spans="2:11" ht="12.75">
      <c r="B11" s="33">
        <f>IF('multi-step tree'!B11="","",-cost)</f>
      </c>
      <c r="C11" s="33">
        <f>IF('multi-step tree'!C11="","",-cost)</f>
      </c>
      <c r="D11" s="33">
        <f>IF('multi-step tree'!D11="","",-cost)</f>
        <v>-12500000</v>
      </c>
      <c r="E11" s="33">
        <f>IF('multi-step tree'!E11="","",-cost)</f>
      </c>
      <c r="F11" s="33">
        <f>IF('multi-step tree'!F11="","",-cost)</f>
        <v>-12500000</v>
      </c>
      <c r="G11" s="33">
        <f>IF('multi-step tree'!G11="","",-cost)</f>
      </c>
      <c r="H11" s="33">
        <f>IF('multi-step tree'!H11="","",-cost)</f>
        <v>-12500000</v>
      </c>
      <c r="I11" s="33">
        <f>IF('multi-step tree'!I11="","",-cost)</f>
      </c>
      <c r="J11" s="33">
        <f>IF('multi-step tree'!J11="","",-cost)</f>
        <v>-12500000</v>
      </c>
      <c r="K11" s="33">
        <f>IF('multi-step tree'!K11="","",-cost)</f>
      </c>
    </row>
    <row r="12" spans="1:11" ht="12.75">
      <c r="A12" s="4"/>
      <c r="B12" s="33">
        <f>IF('multi-step tree'!B12="","",-cost)</f>
      </c>
      <c r="C12" s="33">
        <f>IF('multi-step tree'!C12="","",-cost)</f>
        <v>-12500000</v>
      </c>
      <c r="D12" s="33">
        <f>IF('multi-step tree'!D12="","",-cost)</f>
      </c>
      <c r="E12" s="33">
        <f>IF('multi-step tree'!E12="","",-cost)</f>
        <v>-12500000</v>
      </c>
      <c r="F12" s="33">
        <f>IF('multi-step tree'!F12="","",-cost)</f>
      </c>
      <c r="G12" s="33">
        <f>IF('multi-step tree'!G12="","",-cost)</f>
        <v>-12500000</v>
      </c>
      <c r="H12" s="33">
        <f>IF('multi-step tree'!H12="","",-cost)</f>
      </c>
      <c r="I12" s="33">
        <f>IF('multi-step tree'!I12="","",-cost)</f>
        <v>-12500000</v>
      </c>
      <c r="J12" s="33">
        <f>IF('multi-step tree'!J12="","",-cost)</f>
      </c>
      <c r="K12" s="33">
        <f>IF('multi-step tree'!K12="","",-cost)</f>
        <v>-12500000</v>
      </c>
    </row>
    <row r="13" spans="2:11" ht="12.75">
      <c r="B13" s="33">
        <f>IF('multi-step tree'!B13="","",-cost)</f>
        <v>-12500000</v>
      </c>
      <c r="C13" s="33">
        <f>IF('multi-step tree'!C13="","",-cost)</f>
      </c>
      <c r="D13" s="33">
        <f>IF('multi-step tree'!D13="","",-cost)</f>
        <v>-12500000</v>
      </c>
      <c r="E13" s="33">
        <f>IF('multi-step tree'!E13="","",-cost)</f>
      </c>
      <c r="F13" s="33">
        <f>IF('multi-step tree'!F13="","",-cost)</f>
        <v>-12500000</v>
      </c>
      <c r="G13" s="33">
        <f>IF('multi-step tree'!G13="","",-cost)</f>
      </c>
      <c r="H13" s="33">
        <f>IF('multi-step tree'!H13="","",-cost)</f>
        <v>-12500000</v>
      </c>
      <c r="I13" s="33">
        <f>IF('multi-step tree'!I13="","",-cost)</f>
      </c>
      <c r="J13" s="33">
        <f>IF('multi-step tree'!J13="","",-cost)</f>
        <v>-12500000</v>
      </c>
      <c r="K13" s="33">
        <f>IF('multi-step tree'!K13="","",-cost)</f>
      </c>
    </row>
    <row r="14" spans="2:11" ht="12.75">
      <c r="B14" s="33">
        <f>IF('multi-step tree'!B14="","",-cost)</f>
      </c>
      <c r="C14" s="33">
        <f>IF('multi-step tree'!C14="","",-cost)</f>
        <v>-12500000</v>
      </c>
      <c r="D14" s="33">
        <f>IF('multi-step tree'!D14="","",-cost)</f>
      </c>
      <c r="E14" s="33">
        <f>IF('multi-step tree'!E14="","",-cost)</f>
        <v>-12500000</v>
      </c>
      <c r="F14" s="33">
        <f>IF('multi-step tree'!F14="","",-cost)</f>
      </c>
      <c r="G14" s="33">
        <f>IF('multi-step tree'!G14="","",-cost)</f>
        <v>-12500000</v>
      </c>
      <c r="H14" s="33">
        <f>IF('multi-step tree'!H14="","",-cost)</f>
      </c>
      <c r="I14" s="33">
        <f>IF('multi-step tree'!I14="","",-cost)</f>
        <v>-12500000</v>
      </c>
      <c r="J14" s="33">
        <f>IF('multi-step tree'!J14="","",-cost)</f>
      </c>
      <c r="K14" s="33">
        <f>IF('multi-step tree'!K14="","",-cost)</f>
        <v>-12500000</v>
      </c>
    </row>
    <row r="15" spans="2:11" ht="12.75">
      <c r="B15" s="33">
        <f>IF('multi-step tree'!B15="","",-cost)</f>
      </c>
      <c r="C15" s="33">
        <f>IF('multi-step tree'!C15="","",-cost)</f>
      </c>
      <c r="D15" s="33">
        <f>IF('multi-step tree'!D15="","",-cost)</f>
        <v>-12500000</v>
      </c>
      <c r="E15" s="33">
        <f>IF('multi-step tree'!E15="","",-cost)</f>
      </c>
      <c r="F15" s="33">
        <f>IF('multi-step tree'!F15="","",-cost)</f>
        <v>-12500000</v>
      </c>
      <c r="G15" s="33">
        <f>IF('multi-step tree'!G15="","",-cost)</f>
      </c>
      <c r="H15" s="33">
        <f>IF('multi-step tree'!H15="","",-cost)</f>
        <v>-12500000</v>
      </c>
      <c r="I15" s="33">
        <f>IF('multi-step tree'!I15="","",-cost)</f>
      </c>
      <c r="J15" s="33">
        <f>IF('multi-step tree'!J15="","",-cost)</f>
        <v>-12500000</v>
      </c>
      <c r="K15" s="33">
        <f>IF('multi-step tree'!K15="","",-cost)</f>
      </c>
    </row>
    <row r="16" spans="2:11" ht="12.75">
      <c r="B16" s="33">
        <f>IF('multi-step tree'!B16="","",-cost)</f>
      </c>
      <c r="C16" s="33">
        <f>IF('multi-step tree'!C16="","",-cost)</f>
      </c>
      <c r="D16" s="33">
        <f>IF('multi-step tree'!D16="","",-cost)</f>
      </c>
      <c r="E16" s="33">
        <f>IF('multi-step tree'!E16="","",-cost)</f>
        <v>-12500000</v>
      </c>
      <c r="F16" s="33">
        <f>IF('multi-step tree'!F16="","",-cost)</f>
      </c>
      <c r="G16" s="33">
        <f>IF('multi-step tree'!G16="","",-cost)</f>
        <v>-12500000</v>
      </c>
      <c r="H16" s="33">
        <f>IF('multi-step tree'!H16="","",-cost)</f>
      </c>
      <c r="I16" s="33">
        <f>IF('multi-step tree'!I16="","",-cost)</f>
        <v>-12500000</v>
      </c>
      <c r="J16" s="33">
        <f>IF('multi-step tree'!J16="","",-cost)</f>
      </c>
      <c r="K16" s="33">
        <f>IF('multi-step tree'!K16="","",-cost)</f>
        <v>-12500000</v>
      </c>
    </row>
    <row r="17" spans="2:11" ht="12.75">
      <c r="B17" s="33">
        <f>IF('multi-step tree'!B17="","",-cost)</f>
      </c>
      <c r="C17" s="33">
        <f>IF('multi-step tree'!C17="","",-cost)</f>
      </c>
      <c r="D17" s="33">
        <f>IF('multi-step tree'!D17="","",-cost)</f>
      </c>
      <c r="E17" s="33">
        <f>IF('multi-step tree'!E17="","",-cost)</f>
      </c>
      <c r="F17" s="33">
        <f>IF('multi-step tree'!F17="","",-cost)</f>
        <v>-12500000</v>
      </c>
      <c r="G17" s="33">
        <f>IF('multi-step tree'!G17="","",-cost)</f>
      </c>
      <c r="H17" s="33">
        <f>IF('multi-step tree'!H17="","",-cost)</f>
        <v>-12500000</v>
      </c>
      <c r="I17" s="33">
        <f>IF('multi-step tree'!I17="","",-cost)</f>
      </c>
      <c r="J17" s="33">
        <f>IF('multi-step tree'!J17="","",-cost)</f>
        <v>-12500000</v>
      </c>
      <c r="K17" s="33">
        <f>IF('multi-step tree'!K17="","",-cost)</f>
      </c>
    </row>
    <row r="18" spans="2:11" ht="12.75">
      <c r="B18" s="33">
        <f>IF('multi-step tree'!B18="","",-cost)</f>
      </c>
      <c r="C18" s="33">
        <f>IF('multi-step tree'!C18="","",-cost)</f>
      </c>
      <c r="D18" s="33">
        <f>IF('multi-step tree'!D18="","",-cost)</f>
      </c>
      <c r="E18" s="33">
        <f>IF('multi-step tree'!E18="","",-cost)</f>
      </c>
      <c r="F18" s="33">
        <f>IF('multi-step tree'!F18="","",-cost)</f>
      </c>
      <c r="G18" s="33">
        <f>IF('multi-step tree'!G18="","",-cost)</f>
        <v>-12500000</v>
      </c>
      <c r="H18" s="33">
        <f>IF('multi-step tree'!H18="","",-cost)</f>
      </c>
      <c r="I18" s="33">
        <f>IF('multi-step tree'!I18="","",-cost)</f>
        <v>-12500000</v>
      </c>
      <c r="J18" s="33">
        <f>IF('multi-step tree'!J18="","",-cost)</f>
      </c>
      <c r="K18" s="33">
        <f>IF('multi-step tree'!K18="","",-cost)</f>
        <v>-12500000</v>
      </c>
    </row>
    <row r="19" spans="2:11" ht="12.75">
      <c r="B19" s="33">
        <f>IF('multi-step tree'!B19="","",-cost)</f>
      </c>
      <c r="C19" s="33">
        <f>IF('multi-step tree'!C19="","",-cost)</f>
      </c>
      <c r="D19" s="33">
        <f>IF('multi-step tree'!D19="","",-cost)</f>
      </c>
      <c r="E19" s="33">
        <f>IF('multi-step tree'!E19="","",-cost)</f>
      </c>
      <c r="F19" s="33">
        <f>IF('multi-step tree'!F19="","",-cost)</f>
      </c>
      <c r="G19" s="33">
        <f>IF('multi-step tree'!G19="","",-cost)</f>
      </c>
      <c r="H19" s="33">
        <f>IF('multi-step tree'!H19="","",-cost)</f>
        <v>-12500000</v>
      </c>
      <c r="I19" s="33">
        <f>IF('multi-step tree'!I19="","",-cost)</f>
      </c>
      <c r="J19" s="33">
        <f>IF('multi-step tree'!J19="","",-cost)</f>
        <v>-12500000</v>
      </c>
      <c r="K19" s="33">
        <f>IF('multi-step tree'!K19="","",-cost)</f>
      </c>
    </row>
    <row r="20" spans="2:11" ht="12.75">
      <c r="B20" s="33">
        <f>IF('multi-step tree'!B20="","",-cost)</f>
      </c>
      <c r="C20" s="33">
        <f>IF('multi-step tree'!C20="","",-cost)</f>
      </c>
      <c r="D20" s="33">
        <f>IF('multi-step tree'!D20="","",-cost)</f>
      </c>
      <c r="E20" s="33">
        <f>IF('multi-step tree'!E20="","",-cost)</f>
      </c>
      <c r="F20" s="33">
        <f>IF('multi-step tree'!F20="","",-cost)</f>
      </c>
      <c r="G20" s="33">
        <f>IF('multi-step tree'!G20="","",-cost)</f>
      </c>
      <c r="H20" s="33">
        <f>IF('multi-step tree'!H20="","",-cost)</f>
      </c>
      <c r="I20" s="33">
        <f>IF('multi-step tree'!I20="","",-cost)</f>
        <v>-12500000</v>
      </c>
      <c r="J20" s="33">
        <f>IF('multi-step tree'!J20="","",-cost)</f>
      </c>
      <c r="K20" s="33">
        <f>IF('multi-step tree'!K20="","",-cost)</f>
        <v>-12500000</v>
      </c>
    </row>
    <row r="21" spans="2:11" ht="12.75">
      <c r="B21" s="33">
        <f>IF('multi-step tree'!B21="","",-cost)</f>
      </c>
      <c r="C21" s="33">
        <f>IF('multi-step tree'!C21="","",-cost)</f>
      </c>
      <c r="D21" s="33">
        <f>IF('multi-step tree'!D21="","",-cost)</f>
      </c>
      <c r="E21" s="33">
        <f>IF('multi-step tree'!E21="","",-cost)</f>
      </c>
      <c r="F21" s="33">
        <f>IF('multi-step tree'!F21="","",-cost)</f>
      </c>
      <c r="G21" s="33">
        <f>IF('multi-step tree'!G21="","",-cost)</f>
      </c>
      <c r="H21" s="33">
        <f>IF('multi-step tree'!H21="","",-cost)</f>
      </c>
      <c r="I21" s="33">
        <f>IF('multi-step tree'!I21="","",-cost)</f>
      </c>
      <c r="J21" s="33">
        <f>IF('multi-step tree'!J21="","",-cost)</f>
        <v>-12500000</v>
      </c>
      <c r="K21" s="33">
        <f>IF('multi-step tree'!K21="","",-cost)</f>
      </c>
    </row>
    <row r="22" spans="2:11" ht="12.75">
      <c r="B22" s="33">
        <f>IF('multi-step tree'!B22="","",-cost)</f>
      </c>
      <c r="C22" s="33">
        <f>IF('multi-step tree'!C22="","",-cost)</f>
      </c>
      <c r="D22" s="33">
        <f>IF('multi-step tree'!D22="","",-cost)</f>
      </c>
      <c r="E22" s="33">
        <f>IF('multi-step tree'!E22="","",-cost)</f>
      </c>
      <c r="F22" s="33">
        <f>IF('multi-step tree'!F22="","",-cost)</f>
      </c>
      <c r="G22" s="33">
        <f>IF('multi-step tree'!G22="","",-cost)</f>
      </c>
      <c r="H22" s="33">
        <f>IF('multi-step tree'!H22="","",-cost)</f>
      </c>
      <c r="I22" s="33">
        <f>IF('multi-step tree'!I22="","",-cost)</f>
      </c>
      <c r="J22" s="33">
        <f>IF('multi-step tree'!J22="","",-cost)</f>
      </c>
      <c r="K22" s="33">
        <f>IF('multi-step tree'!K22="","",-cost)</f>
        <v>-12500000</v>
      </c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6" spans="1:11" ht="12.75">
      <c r="A26" s="2" t="s">
        <v>64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2.75">
      <c r="A28" t="s">
        <v>54</v>
      </c>
    </row>
    <row r="29" ht="12.75">
      <c r="B29" t="s">
        <v>71</v>
      </c>
    </row>
    <row r="30" spans="1:11" ht="12.75">
      <c r="A30" s="1"/>
      <c r="B30" s="33">
        <f>IF('multi-step tree'!B4="","",B4*'multi-step tree'!B131)</f>
      </c>
      <c r="C30" s="33">
        <f>IF('multi-step tree'!C4="","",C4*'multi-step tree'!C131)</f>
      </c>
      <c r="D30" s="33">
        <f>IF('multi-step tree'!D4="","",D4*'multi-step tree'!D131)</f>
      </c>
      <c r="E30" s="33">
        <f>IF('multi-step tree'!E4="","",E4*'multi-step tree'!E131)</f>
      </c>
      <c r="F30" s="33">
        <f>IF('multi-step tree'!F4="","",F4*'multi-step tree'!F131)</f>
      </c>
      <c r="G30" s="33">
        <f>IF('multi-step tree'!G4="","",G4*'multi-step tree'!G131)</f>
      </c>
      <c r="H30" s="33">
        <f>IF('multi-step tree'!H4="","",H4*'multi-step tree'!H131)</f>
      </c>
      <c r="I30" s="33">
        <f>IF('multi-step tree'!I4="","",I4*'multi-step tree'!I131)</f>
      </c>
      <c r="J30" s="33">
        <f>IF('multi-step tree'!J4="","",J4*'multi-step tree'!J131)</f>
      </c>
      <c r="K30" s="33">
        <f>IF('multi-step tree'!K4="","",K4*'multi-step tree'!K131)</f>
        <v>-4150.629311373896</v>
      </c>
    </row>
    <row r="31" spans="2:11" ht="12.75">
      <c r="B31" s="33">
        <f>IF('multi-step tree'!B5="","",B5*'multi-step tree'!B132)</f>
      </c>
      <c r="C31" s="33">
        <f>IF('multi-step tree'!C5="","",C5*'multi-step tree'!C132)</f>
      </c>
      <c r="D31" s="33">
        <f>IF('multi-step tree'!D5="","",D5*'multi-step tree'!D132)</f>
      </c>
      <c r="E31" s="33">
        <f>IF('multi-step tree'!E5="","",E5*'multi-step tree'!E132)</f>
      </c>
      <c r="F31" s="33">
        <f>IF('multi-step tree'!F5="","",F5*'multi-step tree'!F132)</f>
      </c>
      <c r="G31" s="33">
        <f>IF('multi-step tree'!G5="","",G5*'multi-step tree'!G132)</f>
      </c>
      <c r="H31" s="33">
        <f>IF('multi-step tree'!H5="","",H5*'multi-step tree'!H132)</f>
      </c>
      <c r="I31" s="33">
        <f>IF('multi-step tree'!I5="","",I5*'multi-step tree'!I132)</f>
      </c>
      <c r="J31" s="33">
        <f>IF('multi-step tree'!J5="","",J5*'multi-step tree'!J132)</f>
        <v>-10107.572024981393</v>
      </c>
      <c r="K31" s="33">
        <f>IF('multi-step tree'!K5="","",K5*'multi-step tree'!K132)</f>
      </c>
    </row>
    <row r="32" spans="2:11" ht="12.75">
      <c r="B32" s="33">
        <f>IF('multi-step tree'!B6="","",B6*'multi-step tree'!B133)</f>
      </c>
      <c r="C32" s="33">
        <f>IF('multi-step tree'!C6="","",C6*'multi-step tree'!C133)</f>
      </c>
      <c r="D32" s="33">
        <f>IF('multi-step tree'!D6="","",D6*'multi-step tree'!D133)</f>
      </c>
      <c r="E32" s="33">
        <f>IF('multi-step tree'!E6="","",E6*'multi-step tree'!E133)</f>
      </c>
      <c r="F32" s="33">
        <f>IF('multi-step tree'!F6="","",F6*'multi-step tree'!F133)</f>
      </c>
      <c r="G32" s="33">
        <f>IF('multi-step tree'!G6="","",G6*'multi-step tree'!G133)</f>
      </c>
      <c r="H32" s="33">
        <f>IF('multi-step tree'!H6="","",H6*'multi-step tree'!H133)</f>
      </c>
      <c r="I32" s="33">
        <f>IF('multi-step tree'!I6="","",I6*'multi-step tree'!I133)</f>
        <v>-24613.860833158717</v>
      </c>
      <c r="J32" s="33">
        <f>IF('multi-step tree'!J6="","",J6*'multi-step tree'!J133)</f>
      </c>
      <c r="K32" s="33">
        <f>IF('multi-step tree'!K6="","",K6*'multi-step tree'!K133)</f>
        <v>-53612.484422467496</v>
      </c>
    </row>
    <row r="33" spans="2:11" ht="12.75">
      <c r="B33" s="33">
        <f>IF('multi-step tree'!B7="","",B7*'multi-step tree'!B134)</f>
      </c>
      <c r="C33" s="33">
        <f>IF('multi-step tree'!C7="","",C7*'multi-step tree'!C134)</f>
      </c>
      <c r="D33" s="33">
        <f>IF('multi-step tree'!D7="","",D7*'multi-step tree'!D134)</f>
      </c>
      <c r="E33" s="33">
        <f>IF('multi-step tree'!E7="","",E7*'multi-step tree'!E134)</f>
      </c>
      <c r="F33" s="33">
        <f>IF('multi-step tree'!F7="","",F7*'multi-step tree'!F134)</f>
      </c>
      <c r="G33" s="33">
        <f>IF('multi-step tree'!G7="","",G7*'multi-step tree'!G134)</f>
      </c>
      <c r="H33" s="33">
        <f>IF('multi-step tree'!H7="","",H7*'multi-step tree'!H134)</f>
        <v>-59939.433883501806</v>
      </c>
      <c r="I33" s="33">
        <f>IF('multi-step tree'!I7="","",I7*'multi-step tree'!I134)</f>
      </c>
      <c r="J33" s="33">
        <f>IF('multi-step tree'!J7="","",J7*'multi-step tree'!J134)</f>
        <v>-116050.31046541862</v>
      </c>
      <c r="K33" s="33">
        <f>IF('multi-step tree'!K7="","",K7*'multi-step tree'!K134)</f>
      </c>
    </row>
    <row r="34" spans="2:11" ht="12.75">
      <c r="B34" s="33">
        <f>IF('multi-step tree'!B8="","",B8*'multi-step tree'!B135)</f>
      </c>
      <c r="C34" s="33">
        <f>IF('multi-step tree'!C8="","",C8*'multi-step tree'!C135)</f>
      </c>
      <c r="D34" s="33">
        <f>IF('multi-step tree'!D8="","",D8*'multi-step tree'!D135)</f>
      </c>
      <c r="E34" s="33">
        <f>IF('multi-step tree'!E8="","",E8*'multi-step tree'!E135)</f>
      </c>
      <c r="F34" s="33">
        <f>IF('multi-step tree'!F8="","",F8*'multi-step tree'!F135)</f>
      </c>
      <c r="G34" s="33">
        <f>IF('multi-step tree'!G8="","",G8*'multi-step tree'!G135)</f>
        <v>-145963.92490505625</v>
      </c>
      <c r="H34" s="33">
        <f>IF('multi-step tree'!H8="","",H8*'multi-step tree'!H135)</f>
      </c>
      <c r="I34" s="33">
        <f>IF('multi-step tree'!I8="","",I8*'multi-step tree'!I135)</f>
        <v>-247279.0113524017</v>
      </c>
      <c r="J34" s="33">
        <f>IF('multi-step tree'!J8="","",J8*'multi-step tree'!J135)</f>
      </c>
      <c r="K34" s="33">
        <f>IF('multi-step tree'!K8="","",K8*'multi-step tree'!K135)</f>
        <v>-307776.45940451376</v>
      </c>
    </row>
    <row r="35" spans="2:11" ht="12.75">
      <c r="B35" s="33">
        <f>IF('multi-step tree'!B9="","",B9*'multi-step tree'!B136)</f>
      </c>
      <c r="C35" s="33">
        <f>IF('multi-step tree'!C9="","",C9*'multi-step tree'!C136)</f>
      </c>
      <c r="D35" s="33">
        <f>IF('multi-step tree'!D9="","",D9*'multi-step tree'!D136)</f>
      </c>
      <c r="E35" s="33">
        <f>IF('multi-step tree'!E9="","",E9*'multi-step tree'!E136)</f>
      </c>
      <c r="F35" s="33">
        <f>IF('multi-step tree'!F9="","",F9*'multi-step tree'!F136)</f>
        <v>-355449.92658919963</v>
      </c>
      <c r="G35" s="33">
        <f>IF('multi-step tree'!G9="","",G9*'multi-step tree'!G136)</f>
      </c>
      <c r="H35" s="33">
        <f>IF('multi-step tree'!H9="","",H9*'multi-step tree'!H136)</f>
        <v>-516146.9461293268</v>
      </c>
      <c r="I35" s="33">
        <f>IF('multi-step tree'!I9="","",I9*'multi-step tree'!I136)</f>
      </c>
      <c r="J35" s="33">
        <f>IF('multi-step tree'!J9="","",J9*'multi-step tree'!J136)</f>
        <v>-582939.9587806417</v>
      </c>
      <c r="K35" s="33">
        <f>IF('multi-step tree'!K9="","",K9*'multi-step tree'!K136)</f>
      </c>
    </row>
    <row r="36" spans="2:11" ht="12.75">
      <c r="B36" s="33">
        <f>IF('multi-step tree'!B10="","",B10*'multi-step tree'!B137)</f>
      </c>
      <c r="C36" s="33">
        <f>IF('multi-step tree'!C10="","",C10*'multi-step tree'!C137)</f>
      </c>
      <c r="D36" s="33">
        <f>IF('multi-step tree'!D10="","",D10*'multi-step tree'!D137)</f>
      </c>
      <c r="E36" s="33">
        <f>IF('multi-step tree'!E10="","",E10*'multi-step tree'!E137)</f>
        <v>-865588.1951273207</v>
      </c>
      <c r="F36" s="33">
        <f>IF('multi-step tree'!F10="","",F10*'multi-step tree'!F137)</f>
      </c>
      <c r="G36" s="33">
        <f>IF('multi-step tree'!G10="","",G10*'multi-step tree'!G137)</f>
        <v>-1047430.0084207173</v>
      </c>
      <c r="H36" s="33">
        <f>IF('multi-step tree'!H10="","",H10*'multi-step tree'!H137)</f>
      </c>
      <c r="I36" s="33">
        <f>IF('multi-step tree'!I10="","",I10*'multi-step tree'!I137)</f>
        <v>-1064677.2773954389</v>
      </c>
      <c r="J36" s="33">
        <f>IF('multi-step tree'!J10="","",J10*'multi-step tree'!J137)</f>
      </c>
      <c r="K36" s="33">
        <f>IF('multi-step tree'!K10="","",K10*'multi-step tree'!K137)</f>
        <v>-1030674.8043980596</v>
      </c>
    </row>
    <row r="37" spans="2:11" ht="12.75">
      <c r="B37" s="33">
        <f>IF('multi-step tree'!B11="","",B11*'multi-step tree'!B138)</f>
      </c>
      <c r="C37" s="33">
        <f>IF('multi-step tree'!C11="","",C11*'multi-step tree'!C138)</f>
      </c>
      <c r="D37" s="33">
        <f>IF('multi-step tree'!D11="","",D11*'multi-step tree'!D138)</f>
        <v>-2107871.9321545595</v>
      </c>
      <c r="E37" s="33">
        <f>IF('multi-step tree'!E11="","",E11*'multi-step tree'!E138)</f>
      </c>
      <c r="F37" s="33">
        <f>IF('multi-step tree'!F11="","",F11*'multi-step tree'!F138)</f>
        <v>-2040553.0741524848</v>
      </c>
      <c r="G37" s="33">
        <f>IF('multi-step tree'!G11="","",G11*'multi-step tree'!G138)</f>
      </c>
      <c r="H37" s="33">
        <f>IF('multi-step tree'!H11="","",H11*'multi-step tree'!H138)</f>
        <v>-1851922.6599388344</v>
      </c>
      <c r="I37" s="33">
        <f>IF('multi-step tree'!I11="","",I11*'multi-step tree'!I138)</f>
      </c>
      <c r="J37" s="33">
        <f>IF('multi-step tree'!J11="","",J11*'multi-step tree'!J138)</f>
        <v>-1673259.4888265545</v>
      </c>
      <c r="K37" s="33">
        <f>IF('multi-step tree'!K11="","",K11*'multi-step tree'!K138)</f>
      </c>
    </row>
    <row r="38" spans="1:11" ht="12.75">
      <c r="A38" s="4"/>
      <c r="B38" s="33">
        <f>IF('multi-step tree'!B12="","",B12*'multi-step tree'!B139)</f>
      </c>
      <c r="C38" s="33">
        <f>IF('multi-step tree'!C12="","",C12*'multi-step tree'!C139)</f>
        <v>-5133069.174668504</v>
      </c>
      <c r="D38" s="33">
        <f>IF('multi-step tree'!D12="","",D12*'multi-step tree'!D139)</f>
      </c>
      <c r="E38" s="33">
        <f>IF('multi-step tree'!E12="","",E12*'multi-step tree'!E139)</f>
        <v>-3726851.211081717</v>
      </c>
      <c r="F38" s="33">
        <f>IF('multi-step tree'!F12="","",F12*'multi-step tree'!F139)</f>
      </c>
      <c r="G38" s="33">
        <f>IF('multi-step tree'!G12="","",G12*'multi-step tree'!G139)</f>
        <v>-3006522.668539777</v>
      </c>
      <c r="H38" s="33">
        <f>IF('multi-step tree'!H12="","",H12*'multi-step tree'!H139)</f>
      </c>
      <c r="I38" s="33">
        <f>IF('multi-step tree'!I12="","",I12*'multi-step tree'!I139)</f>
        <v>-2546690.744198216</v>
      </c>
      <c r="J38" s="33">
        <f>IF('multi-step tree'!J12="","",J12*'multi-step tree'!J139)</f>
      </c>
      <c r="K38" s="33">
        <f>IF('multi-step tree'!K12="","",K12*'multi-step tree'!K139)</f>
        <v>-2218821.643262658</v>
      </c>
    </row>
    <row r="39" spans="2:11" ht="12.75">
      <c r="B39" s="33">
        <f>IF('multi-step tree'!B13="","",B13*'multi-step tree'!B140)</f>
        <v>-12500000</v>
      </c>
      <c r="C39" s="33">
        <f>IF('multi-step tree'!C13="","",C13*'multi-step tree'!C140)</f>
      </c>
      <c r="D39" s="33">
        <f>IF('multi-step tree'!D13="","",D13*'multi-step tree'!D140)</f>
        <v>-6050394.48502789</v>
      </c>
      <c r="E39" s="33">
        <f>IF('multi-step tree'!E13="","",E13*'multi-step tree'!E140)</f>
      </c>
      <c r="F39" s="33">
        <f>IF('multi-step tree'!F13="","",F13*'multi-step tree'!F140)</f>
        <v>-4392872.8109347075</v>
      </c>
      <c r="G39" s="33">
        <f>IF('multi-step tree'!G13="","",G13*'multi-step tree'!G140)</f>
      </c>
      <c r="H39" s="33">
        <f>IF('multi-step tree'!H13="","",H13*'multi-step tree'!H140)</f>
        <v>-3543815.1238277755</v>
      </c>
      <c r="I39" s="33">
        <f>IF('multi-step tree'!I13="","",I13*'multi-step tree'!I140)</f>
      </c>
      <c r="J39" s="33">
        <f>IF('multi-step tree'!J13="","",J13*'multi-step tree'!J140)</f>
        <v>-3001807.1273632394</v>
      </c>
      <c r="K39" s="33">
        <f>IF('multi-step tree'!K13="","",K13*'multi-step tree'!K140)</f>
      </c>
    </row>
    <row r="40" spans="2:11" ht="12.75">
      <c r="B40" s="33">
        <f>IF('multi-step tree'!B14="","",B14*'multi-step tree'!B141)</f>
      </c>
      <c r="C40" s="33">
        <f>IF('multi-step tree'!C14="","",C14*'multi-step tree'!C141)</f>
        <v>-7366930.825331497</v>
      </c>
      <c r="D40" s="33">
        <f>IF('multi-step tree'!D14="","",D14*'multi-step tree'!D141)</f>
      </c>
      <c r="E40" s="33">
        <f>IF('multi-step tree'!E14="","",E14*'multi-step tree'!E141)</f>
        <v>-5348740.516460118</v>
      </c>
      <c r="F40" s="33">
        <f>IF('multi-step tree'!F14="","",F14*'multi-step tree'!F141)</f>
      </c>
      <c r="G40" s="33">
        <f>IF('multi-step tree'!G14="","",G14*'multi-step tree'!G141)</f>
        <v>-4314932.016351403</v>
      </c>
      <c r="H40" s="33">
        <f>IF('multi-step tree'!H14="","",H14*'multi-step tree'!H141)</f>
      </c>
      <c r="I40" s="33">
        <f>IF('multi-step tree'!I14="","",I14*'multi-step tree'!I141)</f>
        <v>-3654985.722500391</v>
      </c>
      <c r="J40" s="33">
        <f>IF('multi-step tree'!J14="","",J14*'multi-step tree'!J141)</f>
      </c>
      <c r="K40" s="33">
        <f>IF('multi-step tree'!K14="","",K14*'multi-step tree'!K141)</f>
        <v>-3184431.185991174</v>
      </c>
    </row>
    <row r="41" spans="2:11" ht="12.75">
      <c r="B41" s="33">
        <f>IF('multi-step tree'!B15="","",B15*'multi-step tree'!B142)</f>
      </c>
      <c r="C41" s="33">
        <f>IF('multi-step tree'!C15="","",C15*'multi-step tree'!C142)</f>
      </c>
      <c r="D41" s="33">
        <f>IF('multi-step tree'!D15="","",D15*'multi-step tree'!D142)</f>
        <v>-4341733.582817553</v>
      </c>
      <c r="E41" s="33">
        <f>IF('multi-step tree'!E15="","",E15*'multi-step tree'!E142)</f>
      </c>
      <c r="F41" s="33">
        <f>IF('multi-step tree'!F15="","",F15*'multi-step tree'!F142)</f>
        <v>-4203072.147990352</v>
      </c>
      <c r="G41" s="33">
        <f>IF('multi-step tree'!G15="","",G15*'multi-step tree'!G142)</f>
      </c>
      <c r="H41" s="33">
        <f>IF('multi-step tree'!H15="","",H15*'multi-step tree'!H142)</f>
        <v>-3814536.6816562726</v>
      </c>
      <c r="I41" s="33">
        <f>IF('multi-step tree'!I15="","",I15*'multi-step tree'!I142)</f>
      </c>
      <c r="J41" s="33">
        <f>IF('multi-step tree'!J15="","",J15*'multi-step tree'!J142)</f>
        <v>-3446531.4541100347</v>
      </c>
      <c r="K41" s="33">
        <f>IF('multi-step tree'!K15="","",K15*'multi-step tree'!K142)</f>
      </c>
    </row>
    <row r="42" spans="2:11" ht="12.75">
      <c r="B42" s="33">
        <f>IF('multi-step tree'!B16="","",B16*'multi-step tree'!B143)</f>
      </c>
      <c r="C42" s="33">
        <f>IF('multi-step tree'!C16="","",C16*'multi-step tree'!C143)</f>
      </c>
      <c r="D42" s="33">
        <f>IF('multi-step tree'!D16="","",D16*'multi-step tree'!D143)</f>
      </c>
      <c r="E42" s="33">
        <f>IF('multi-step tree'!E16="","",E16*'multi-step tree'!E143)</f>
        <v>-2558820.0773308473</v>
      </c>
      <c r="F42" s="33">
        <f>IF('multi-step tree'!F16="","",F16*'multi-step tree'!F143)</f>
      </c>
      <c r="G42" s="33">
        <f>IF('multi-step tree'!G16="","",G16*'multi-step tree'!G143)</f>
        <v>-3096374.176812239</v>
      </c>
      <c r="H42" s="33">
        <f>IF('multi-step tree'!H16="","",H16*'multi-step tree'!H143)</f>
      </c>
      <c r="I42" s="33">
        <f>IF('multi-step tree'!I16="","",I16*'multi-step tree'!I143)</f>
        <v>-3147359.920818547</v>
      </c>
      <c r="J42" s="33">
        <f>IF('multi-step tree'!J16="","",J16*'multi-step tree'!J143)</f>
      </c>
      <c r="K42" s="33">
        <f>IF('multi-step tree'!K16="","",K16*'multi-step tree'!K143)</f>
        <v>-3046843.057170936</v>
      </c>
    </row>
    <row r="43" spans="2:11" ht="12.75">
      <c r="B43" s="33">
        <f>IF('multi-step tree'!B17="","",B17*'multi-step tree'!B144)</f>
      </c>
      <c r="C43" s="33">
        <f>IF('multi-step tree'!C17="","",C17*'multi-step tree'!C144)</f>
      </c>
      <c r="D43" s="33">
        <f>IF('multi-step tree'!D17="","",D17*'multi-step tree'!D144)</f>
      </c>
      <c r="E43" s="33">
        <f>IF('multi-step tree'!E17="","",E17*'multi-step tree'!E144)</f>
      </c>
      <c r="F43" s="33">
        <f>IF('multi-step tree'!F17="","",F17*'multi-step tree'!F144)</f>
        <v>-1508052.0403332596</v>
      </c>
      <c r="G43" s="33">
        <f>IF('multi-step tree'!G17="","",G17*'multi-step tree'!G144)</f>
      </c>
      <c r="H43" s="33">
        <f>IF('multi-step tree'!H17="","",H17*'multi-step tree'!H144)</f>
        <v>-2189834.339512178</v>
      </c>
      <c r="I43" s="33">
        <f>IF('multi-step tree'!I17="","",I17*'multi-step tree'!I144)</f>
      </c>
      <c r="J43" s="33">
        <f>IF('multi-step tree'!J17="","",J17*'multi-step tree'!J144)</f>
        <v>-2473214.167369712</v>
      </c>
      <c r="K43" s="33">
        <f>IF('multi-step tree'!K17="","",K17*'multi-step tree'!K144)</f>
      </c>
    </row>
    <row r="44" spans="2:11" ht="12.75">
      <c r="B44" s="33">
        <f>IF('multi-step tree'!B18="","",B18*'multi-step tree'!B145)</f>
      </c>
      <c r="C44" s="33">
        <f>IF('multi-step tree'!C18="","",C18*'multi-step tree'!C145)</f>
      </c>
      <c r="D44" s="33">
        <f>IF('multi-step tree'!D18="","",D18*'multi-step tree'!D145)</f>
      </c>
      <c r="E44" s="33">
        <f>IF('multi-step tree'!E18="","",E18*'multi-step tree'!E145)</f>
      </c>
      <c r="F44" s="33">
        <f>IF('multi-step tree'!F18="","",F18*'multi-step tree'!F145)</f>
      </c>
      <c r="G44" s="33">
        <f>IF('multi-step tree'!G18="","",G18*'multi-step tree'!G145)</f>
        <v>-888777.2049708118</v>
      </c>
      <c r="H44" s="33">
        <f>IF('multi-step tree'!H18="","",H18*'multi-step tree'!H145)</f>
      </c>
      <c r="I44" s="33">
        <f>IF('multi-step tree'!I18="","",I18*'multi-step tree'!I145)</f>
        <v>-1505686.7558246923</v>
      </c>
      <c r="J44" s="33">
        <f>IF('multi-step tree'!J18="","",J18*'multi-step tree'!J145)</f>
      </c>
      <c r="K44" s="33">
        <f>IF('multi-step tree'!K18="","",K18*'multi-step tree'!K145)</f>
        <v>-1874056.9049735148</v>
      </c>
    </row>
    <row r="45" spans="2:11" ht="12.75">
      <c r="B45" s="33">
        <f>IF('multi-step tree'!B19="","",B19*'multi-step tree'!B146)</f>
      </c>
      <c r="C45" s="33">
        <f>IF('multi-step tree'!C19="","",C19*'multi-step tree'!C146)</f>
      </c>
      <c r="D45" s="33">
        <f>IF('multi-step tree'!D19="","",D19*'multi-step tree'!D146)</f>
      </c>
      <c r="E45" s="33">
        <f>IF('multi-step tree'!E19="","",E19*'multi-step tree'!E146)</f>
      </c>
      <c r="F45" s="33">
        <f>IF('multi-step tree'!F19="","",F19*'multi-step tree'!F146)</f>
      </c>
      <c r="G45" s="33">
        <f>IF('multi-step tree'!G19="","",G19*'multi-step tree'!G146)</f>
      </c>
      <c r="H45" s="33">
        <f>IF('multi-step tree'!H19="","",H19*'multi-step tree'!H146)</f>
        <v>-523804.8150521155</v>
      </c>
      <c r="I45" s="33">
        <f>IF('multi-step tree'!I19="","",I19*'multi-step tree'!I146)</f>
      </c>
      <c r="J45" s="33">
        <f>IF('multi-step tree'!J19="","",J19*'multi-step tree'!J146)</f>
        <v>-1014152.2445511593</v>
      </c>
      <c r="K45" s="33">
        <f>IF('multi-step tree'!K19="","",K19*'multi-step tree'!K146)</f>
      </c>
    </row>
    <row r="46" spans="2:11" ht="12.75">
      <c r="B46" s="33">
        <f>IF('multi-step tree'!B20="","",B20*'multi-step tree'!B147)</f>
      </c>
      <c r="C46" s="33">
        <f>IF('multi-step tree'!C20="","",C20*'multi-step tree'!C147)</f>
      </c>
      <c r="D46" s="33">
        <f>IF('multi-step tree'!D20="","",D20*'multi-step tree'!D147)</f>
      </c>
      <c r="E46" s="33">
        <f>IF('multi-step tree'!E20="","",E20*'multi-step tree'!E147)</f>
      </c>
      <c r="F46" s="33">
        <f>IF('multi-step tree'!F20="","",F20*'multi-step tree'!F147)</f>
      </c>
      <c r="G46" s="33">
        <f>IF('multi-step tree'!G20="","",G20*'multi-step tree'!G147)</f>
      </c>
      <c r="H46" s="33">
        <f>IF('multi-step tree'!H20="","",H20*'multi-step tree'!H147)</f>
      </c>
      <c r="I46" s="33">
        <f>IF('multi-step tree'!I20="","",I20*'multi-step tree'!I147)</f>
        <v>-308706.70707715943</v>
      </c>
      <c r="J46" s="33">
        <f>IF('multi-step tree'!J20="","",J20*'multi-step tree'!J147)</f>
      </c>
      <c r="K46" s="33">
        <f>IF('multi-step tree'!K20="","",K20*'multi-step tree'!K147)</f>
        <v>-672407.0488766755</v>
      </c>
    </row>
    <row r="47" spans="2:11" ht="12.75">
      <c r="B47" s="33">
        <f>IF('multi-step tree'!B21="","",B21*'multi-step tree'!B148)</f>
      </c>
      <c r="C47" s="33">
        <f>IF('multi-step tree'!C21="","",C21*'multi-step tree'!C148)</f>
      </c>
      <c r="D47" s="33">
        <f>IF('multi-step tree'!D21="","",D21*'multi-step tree'!D148)</f>
      </c>
      <c r="E47" s="33">
        <f>IF('multi-step tree'!E21="","",E21*'multi-step tree'!E148)</f>
      </c>
      <c r="F47" s="33">
        <f>IF('multi-step tree'!F21="","",F21*'multi-step tree'!F148)</f>
      </c>
      <c r="G47" s="33">
        <f>IF('multi-step tree'!G21="","",G21*'multi-step tree'!G148)</f>
      </c>
      <c r="H47" s="33">
        <f>IF('multi-step tree'!H21="","",H21*'multi-step tree'!H148)</f>
      </c>
      <c r="I47" s="33">
        <f>IF('multi-step tree'!I21="","",I21*'multi-step tree'!I148)</f>
      </c>
      <c r="J47" s="33">
        <f>IF('multi-step tree'!J21="","",J21*'multi-step tree'!J148)</f>
        <v>-181937.67650826456</v>
      </c>
      <c r="K47" s="33">
        <f>IF('multi-step tree'!K21="","",K21*'multi-step tree'!K148)</f>
      </c>
    </row>
    <row r="48" spans="2:11" ht="12.75">
      <c r="B48" s="33">
        <f>IF('multi-step tree'!B22="","",B22*'multi-step tree'!B149)</f>
      </c>
      <c r="C48" s="33">
        <f>IF('multi-step tree'!C22="","",C22*'multi-step tree'!C149)</f>
      </c>
      <c r="D48" s="33">
        <f>IF('multi-step tree'!D22="","",D22*'multi-step tree'!D149)</f>
      </c>
      <c r="E48" s="33">
        <f>IF('multi-step tree'!E22="","",E22*'multi-step tree'!E149)</f>
      </c>
      <c r="F48" s="33">
        <f>IF('multi-step tree'!F22="","",F22*'multi-step tree'!F149)</f>
      </c>
      <c r="G48" s="33">
        <f>IF('multi-step tree'!G22="","",G22*'multi-step tree'!G149)</f>
      </c>
      <c r="H48" s="33">
        <f>IF('multi-step tree'!H22="","",H22*'multi-step tree'!H149)</f>
      </c>
      <c r="I48" s="33">
        <f>IF('multi-step tree'!I22="","",I22*'multi-step tree'!I149)</f>
      </c>
      <c r="J48" s="33">
        <f>IF('multi-step tree'!J22="","",J22*'multi-step tree'!J149)</f>
      </c>
      <c r="K48" s="33">
        <f>IF('multi-step tree'!K22="","",K22*'multi-step tree'!K149)</f>
        <v>-107225.78218863394</v>
      </c>
    </row>
    <row r="49" spans="2:11" ht="12.7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75">
      <c r="A50" t="s">
        <v>15</v>
      </c>
      <c r="B50">
        <v>1</v>
      </c>
      <c r="C50">
        <v>2</v>
      </c>
      <c r="D50">
        <v>3</v>
      </c>
      <c r="E50">
        <v>4</v>
      </c>
      <c r="F50">
        <v>5</v>
      </c>
      <c r="G50">
        <v>6</v>
      </c>
      <c r="H50">
        <v>7</v>
      </c>
      <c r="I50">
        <v>8</v>
      </c>
      <c r="J50">
        <v>9</v>
      </c>
      <c r="K50">
        <v>10</v>
      </c>
    </row>
    <row r="51" spans="1:11" ht="12.75">
      <c r="A51" t="s">
        <v>68</v>
      </c>
      <c r="B51" s="33">
        <f aca="true" t="shared" si="0" ref="B51:K51">SUM(B30:B48)</f>
        <v>-12500000</v>
      </c>
      <c r="C51" s="33">
        <f t="shared" si="0"/>
        <v>-12500000</v>
      </c>
      <c r="D51" s="33">
        <f t="shared" si="0"/>
        <v>-12500000.000000002</v>
      </c>
      <c r="E51" s="33">
        <f t="shared" si="0"/>
        <v>-12500000.000000004</v>
      </c>
      <c r="F51" s="33">
        <f t="shared" si="0"/>
        <v>-12500000.000000004</v>
      </c>
      <c r="G51" s="33">
        <f t="shared" si="0"/>
        <v>-12500000.000000006</v>
      </c>
      <c r="H51" s="33">
        <f t="shared" si="0"/>
        <v>-12500000.000000006</v>
      </c>
      <c r="I51" s="33">
        <f t="shared" si="0"/>
        <v>-12500000.000000004</v>
      </c>
      <c r="J51" s="33">
        <f t="shared" si="0"/>
        <v>-12500000.000000006</v>
      </c>
      <c r="K51" s="33">
        <f t="shared" si="0"/>
        <v>-12500000.000000004</v>
      </c>
    </row>
    <row r="52" spans="1:11" ht="12.75">
      <c r="A52" t="s">
        <v>51</v>
      </c>
      <c r="B52" s="5">
        <f aca="true" t="shared" si="1" ref="B52:K52">EXP(-rf*(B50-1))</f>
        <v>1</v>
      </c>
      <c r="C52" s="5">
        <f t="shared" si="1"/>
        <v>0.951229424500714</v>
      </c>
      <c r="D52" s="5">
        <f t="shared" si="1"/>
        <v>0.9048374180359595</v>
      </c>
      <c r="E52" s="5">
        <f t="shared" si="1"/>
        <v>0.8607079764250578</v>
      </c>
      <c r="F52" s="5">
        <f t="shared" si="1"/>
        <v>0.8187307530779818</v>
      </c>
      <c r="G52" s="5">
        <f t="shared" si="1"/>
        <v>0.7788007830714049</v>
      </c>
      <c r="H52" s="5">
        <f t="shared" si="1"/>
        <v>0.7408182206817179</v>
      </c>
      <c r="I52" s="5">
        <f t="shared" si="1"/>
        <v>0.7046880897187134</v>
      </c>
      <c r="J52" s="5">
        <f t="shared" si="1"/>
        <v>0.6703200460356393</v>
      </c>
      <c r="K52" s="5">
        <f t="shared" si="1"/>
        <v>0.6376281516217733</v>
      </c>
    </row>
    <row r="53" spans="1:11" ht="12.75">
      <c r="A53" t="s">
        <v>52</v>
      </c>
      <c r="B53" s="33">
        <f aca="true" t="shared" si="2" ref="B53:K53">B51*B52</f>
        <v>-12500000</v>
      </c>
      <c r="C53" s="33">
        <f t="shared" si="2"/>
        <v>-11890367.806258924</v>
      </c>
      <c r="D53" s="33">
        <f t="shared" si="2"/>
        <v>-11310467.725449495</v>
      </c>
      <c r="E53" s="33">
        <f t="shared" si="2"/>
        <v>-10758849.705313226</v>
      </c>
      <c r="F53" s="33">
        <f t="shared" si="2"/>
        <v>-10234134.413474776</v>
      </c>
      <c r="G53" s="33">
        <f t="shared" si="2"/>
        <v>-9735009.788392566</v>
      </c>
      <c r="H53" s="33">
        <f t="shared" si="2"/>
        <v>-9260227.758521477</v>
      </c>
      <c r="I53" s="33">
        <f t="shared" si="2"/>
        <v>-8808601.12148392</v>
      </c>
      <c r="J53" s="33">
        <f t="shared" si="2"/>
        <v>-8379000.575445496</v>
      </c>
      <c r="K53" s="33">
        <f t="shared" si="2"/>
        <v>-7970351.895272169</v>
      </c>
    </row>
    <row r="54" spans="1:11" ht="12.75">
      <c r="A54" t="s">
        <v>53</v>
      </c>
      <c r="B54" s="33">
        <f>SUM(B53:K53)</f>
        <v>-100847010.78961205</v>
      </c>
      <c r="C54" s="33"/>
      <c r="D54" s="33"/>
      <c r="E54" s="33"/>
      <c r="F54" s="33"/>
      <c r="G54" s="33"/>
      <c r="H54" s="33"/>
      <c r="I54" s="33"/>
      <c r="J54" s="33"/>
      <c r="K54" s="33"/>
    </row>
    <row r="56" ht="12.75">
      <c r="A56" t="s">
        <v>57</v>
      </c>
    </row>
    <row r="57" ht="12.75">
      <c r="B57" t="s">
        <v>58</v>
      </c>
    </row>
    <row r="58" spans="1:12" ht="12.75">
      <c r="A58" s="1"/>
      <c r="B58" s="33">
        <f>IF('multi-step tree'!B4="","",B4+(p*C57+(1-p)*C59)*EXP(-rf))</f>
      </c>
      <c r="C58" s="33">
        <f>IF('multi-step tree'!C4="","",C4+(p*D57+(1-p)*D59)*EXP(-rf))</f>
      </c>
      <c r="D58" s="33">
        <f>IF('multi-step tree'!D4="","",D4+(p*E57+(1-p)*E59)*EXP(-rf))</f>
      </c>
      <c r="E58" s="33">
        <f>IF('multi-step tree'!E4="","",E4+(p*F57+(1-p)*F59)*EXP(-rf))</f>
      </c>
      <c r="F58" s="33">
        <f>IF('multi-step tree'!F4="","",F4+(p*G57+(1-p)*G59)*EXP(-rf))</f>
      </c>
      <c r="G58" s="33">
        <f>IF('multi-step tree'!G4="","",G4+(p*H57+(1-p)*H59)*EXP(-rf))</f>
      </c>
      <c r="H58" s="33">
        <f>IF('multi-step tree'!H4="","",H4+(p*I57+(1-p)*I59)*EXP(-rf))</f>
      </c>
      <c r="I58" s="33">
        <f>IF('multi-step tree'!I4="","",I4+(p*J57+(1-p)*J59)*EXP(-rf))</f>
      </c>
      <c r="J58" s="33">
        <f>IF('multi-step tree'!J4="","",J4+(p*K57+(1-p)*K59)*EXP(-rf))</f>
      </c>
      <c r="K58" s="33">
        <f>IF('multi-step tree'!K4="","",K4)</f>
        <v>-12500000</v>
      </c>
      <c r="L58" s="29"/>
    </row>
    <row r="59" spans="2:11" ht="12.75">
      <c r="B59" s="33">
        <f>IF('multi-step tree'!B5="","",B5+(p*C58+(1-p)*C60)*EXP(-rf))</f>
      </c>
      <c r="C59" s="33">
        <f>IF('multi-step tree'!C5="","",C5+(p*D58+(1-p)*D60)*EXP(-rf))</f>
      </c>
      <c r="D59" s="33">
        <f>IF('multi-step tree'!D5="","",D5+(p*E58+(1-p)*E60)*EXP(-rf))</f>
      </c>
      <c r="E59" s="33">
        <f>IF('multi-step tree'!E5="","",E5+(p*F58+(1-p)*F60)*EXP(-rf))</f>
      </c>
      <c r="F59" s="33">
        <f>IF('multi-step tree'!F5="","",F5+(p*G58+(1-p)*G60)*EXP(-rf))</f>
      </c>
      <c r="G59" s="33">
        <f>IF('multi-step tree'!G5="","",G5+(p*H58+(1-p)*H60)*EXP(-rf))</f>
      </c>
      <c r="H59" s="33">
        <f>IF('multi-step tree'!H5="","",H5+(p*I58+(1-p)*I60)*EXP(-rf))</f>
      </c>
      <c r="I59" s="33">
        <f>IF('multi-step tree'!I5="","",I5+(p*J58+(1-p)*J60)*EXP(-rf))</f>
      </c>
      <c r="J59" s="33">
        <f>IF('multi-step tree'!J5="","",J5+(p*K58+(1-p)*K60)*EXP(-rf))</f>
        <v>-24390367.806258924</v>
      </c>
      <c r="K59" s="33">
        <f>IF('multi-step tree'!K5="","",K5)</f>
      </c>
    </row>
    <row r="60" spans="2:11" ht="12.75">
      <c r="B60" s="33">
        <f>IF('multi-step tree'!B6="","",B6+(p*C59+(1-p)*C61)*EXP(-rf))</f>
      </c>
      <c r="C60" s="33">
        <f>IF('multi-step tree'!C6="","",C6+(p*D59+(1-p)*D61)*EXP(-rf))</f>
      </c>
      <c r="D60" s="33">
        <f>IF('multi-step tree'!D6="","",D6+(p*E59+(1-p)*E61)*EXP(-rf))</f>
      </c>
      <c r="E60" s="33">
        <f>IF('multi-step tree'!E6="","",E6+(p*F59+(1-p)*F61)*EXP(-rf))</f>
      </c>
      <c r="F60" s="33">
        <f>IF('multi-step tree'!F6="","",F6+(p*G59+(1-p)*G61)*EXP(-rf))</f>
      </c>
      <c r="G60" s="33">
        <f>IF('multi-step tree'!G6="","",G6+(p*H59+(1-p)*H61)*EXP(-rf))</f>
      </c>
      <c r="H60" s="33">
        <f>IF('multi-step tree'!H6="","",H6+(p*I59+(1-p)*I61)*EXP(-rf))</f>
      </c>
      <c r="I60" s="33">
        <f>IF('multi-step tree'!I6="","",I6+(p*J59+(1-p)*J61)*EXP(-rf))</f>
        <v>-35700835.53170842</v>
      </c>
      <c r="J60" s="33">
        <f>IF('multi-step tree'!J6="","",J6+(p*K59+(1-p)*K61)*EXP(-rf))</f>
      </c>
      <c r="K60" s="33">
        <f>IF('multi-step tree'!K6="","",K6)</f>
        <v>-12500000</v>
      </c>
    </row>
    <row r="61" spans="2:11" ht="12.75">
      <c r="B61" s="33">
        <f>IF('multi-step tree'!B7="","",B7+(p*C60+(1-p)*C62)*EXP(-rf))</f>
      </c>
      <c r="C61" s="33">
        <f>IF('multi-step tree'!C7="","",C7+(p*D60+(1-p)*D62)*EXP(-rf))</f>
      </c>
      <c r="D61" s="33">
        <f>IF('multi-step tree'!D7="","",D7+(p*E60+(1-p)*E62)*EXP(-rf))</f>
      </c>
      <c r="E61" s="33">
        <f>IF('multi-step tree'!E7="","",E7+(p*F60+(1-p)*F62)*EXP(-rf))</f>
      </c>
      <c r="F61" s="33">
        <f>IF('multi-step tree'!F7="","",F7+(p*G60+(1-p)*G62)*EXP(-rf))</f>
      </c>
      <c r="G61" s="33">
        <f>IF('multi-step tree'!G7="","",G7+(p*H60+(1-p)*H62)*EXP(-rf))</f>
      </c>
      <c r="H61" s="33">
        <f>IF('multi-step tree'!H7="","",H7+(p*I60+(1-p)*I62)*EXP(-rf))</f>
        <v>-46459685.23702164</v>
      </c>
      <c r="I61" s="33">
        <f>IF('multi-step tree'!I7="","",I7+(p*J60+(1-p)*J62)*EXP(-rf))</f>
      </c>
      <c r="J61" s="33">
        <f>IF('multi-step tree'!J7="","",J7+(p*K60+(1-p)*K62)*EXP(-rf))</f>
        <v>-24390367.806258924</v>
      </c>
      <c r="K61" s="33">
        <f>IF('multi-step tree'!K7="","",K7)</f>
      </c>
    </row>
    <row r="62" spans="2:11" ht="12.75">
      <c r="B62" s="33">
        <f>IF('multi-step tree'!B8="","",B8+(p*C61+(1-p)*C63)*EXP(-rf))</f>
      </c>
      <c r="C62" s="33">
        <f>IF('multi-step tree'!C8="","",C8+(p*D61+(1-p)*D63)*EXP(-rf))</f>
      </c>
      <c r="D62" s="33">
        <f>IF('multi-step tree'!D8="","",D8+(p*E61+(1-p)*E63)*EXP(-rf))</f>
      </c>
      <c r="E62" s="33">
        <f>IF('multi-step tree'!E8="","",E8+(p*F61+(1-p)*F63)*EXP(-rf))</f>
      </c>
      <c r="F62" s="33">
        <f>IF('multi-step tree'!F8="","",F8+(p*G61+(1-p)*G63)*EXP(-rf))</f>
      </c>
      <c r="G62" s="33">
        <f>IF('multi-step tree'!G8="","",G8+(p*H61+(1-p)*H63)*EXP(-rf))</f>
        <v>-56693819.650496416</v>
      </c>
      <c r="H62" s="33">
        <f>IF('multi-step tree'!H8="","",H8+(p*I61+(1-p)*I63)*EXP(-rf))</f>
      </c>
      <c r="I62" s="33">
        <f>IF('multi-step tree'!I8="","",I8+(p*J61+(1-p)*J63)*EXP(-rf))</f>
        <v>-35700835.53170842</v>
      </c>
      <c r="J62" s="33">
        <f>IF('multi-step tree'!J8="","",J8+(p*K61+(1-p)*K63)*EXP(-rf))</f>
      </c>
      <c r="K62" s="33">
        <f>IF('multi-step tree'!K8="","",K8)</f>
        <v>-12500000</v>
      </c>
    </row>
    <row r="63" spans="2:11" ht="12.75">
      <c r="B63" s="33">
        <f>IF('multi-step tree'!B9="","",B9+(p*C62+(1-p)*C64)*EXP(-rf))</f>
      </c>
      <c r="C63" s="33">
        <f>IF('multi-step tree'!C9="","",C9+(p*D62+(1-p)*D64)*EXP(-rf))</f>
      </c>
      <c r="D63" s="33">
        <f>IF('multi-step tree'!D9="","",D9+(p*E62+(1-p)*E64)*EXP(-rf))</f>
      </c>
      <c r="E63" s="33">
        <f>IF('multi-step tree'!E9="","",E9+(p*F62+(1-p)*F64)*EXP(-rf))</f>
      </c>
      <c r="F63" s="33">
        <f>IF('multi-step tree'!F9="","",F9+(p*G62+(1-p)*G64)*EXP(-rf))</f>
        <v>-66428829.438888974</v>
      </c>
      <c r="G63" s="33">
        <f>IF('multi-step tree'!G9="","",G9+(p*H62+(1-p)*H64)*EXP(-rf))</f>
      </c>
      <c r="H63" s="33">
        <f>IF('multi-step tree'!H9="","",H9+(p*I62+(1-p)*I64)*EXP(-rf))</f>
        <v>-46459685.23702164</v>
      </c>
      <c r="I63" s="33">
        <f>IF('multi-step tree'!I9="","",I9+(p*J62+(1-p)*J64)*EXP(-rf))</f>
      </c>
      <c r="J63" s="33">
        <f>IF('multi-step tree'!J9="","",J9+(p*K62+(1-p)*K64)*EXP(-rf))</f>
        <v>-24390367.806258924</v>
      </c>
      <c r="K63" s="33">
        <f>IF('multi-step tree'!K9="","",K9)</f>
      </c>
    </row>
    <row r="64" spans="2:11" ht="12.75">
      <c r="B64" s="33">
        <f>IF('multi-step tree'!B10="","",B10+(p*C63+(1-p)*C65)*EXP(-rf))</f>
      </c>
      <c r="C64" s="33">
        <f>IF('multi-step tree'!C10="","",C10+(p*D63+(1-p)*D65)*EXP(-rf))</f>
      </c>
      <c r="D64" s="33">
        <f>IF('multi-step tree'!D10="","",D10+(p*E63+(1-p)*E65)*EXP(-rf))</f>
      </c>
      <c r="E64" s="33">
        <f>IF('multi-step tree'!E10="","",E10+(p*F63+(1-p)*F65)*EXP(-rf))</f>
        <v>-75689057.19741046</v>
      </c>
      <c r="F64" s="33">
        <f>IF('multi-step tree'!F10="","",F10+(p*G63+(1-p)*G65)*EXP(-rf))</f>
      </c>
      <c r="G64" s="33">
        <f>IF('multi-step tree'!G10="","",G10+(p*H63+(1-p)*H65)*EXP(-rf))</f>
        <v>-56693819.650496416</v>
      </c>
      <c r="H64" s="33">
        <f>IF('multi-step tree'!H10="","",H10+(p*I63+(1-p)*I65)*EXP(-rf))</f>
      </c>
      <c r="I64" s="33">
        <f>IF('multi-step tree'!I10="","",I10+(p*J63+(1-p)*J65)*EXP(-rf))</f>
        <v>-35700835.53170842</v>
      </c>
      <c r="J64" s="33">
        <f>IF('multi-step tree'!J10="","",J10+(p*K63+(1-p)*K65)*EXP(-rf))</f>
      </c>
      <c r="K64" s="33">
        <f>IF('multi-step tree'!K10="","",K10)</f>
        <v>-12500000</v>
      </c>
    </row>
    <row r="65" spans="2:11" ht="12.75">
      <c r="B65" s="33">
        <f>IF('multi-step tree'!B11="","",B11+(p*C64+(1-p)*C66)*EXP(-rf))</f>
      </c>
      <c r="C65" s="33">
        <f>IF('multi-step tree'!C11="","",C11+(p*D64+(1-p)*D66)*EXP(-rf))</f>
      </c>
      <c r="D65" s="33">
        <f>IF('multi-step tree'!D11="","",D11+(p*E64+(1-p)*E66)*EXP(-rf))</f>
        <v>-84497658.31889439</v>
      </c>
      <c r="E65" s="33">
        <f>IF('multi-step tree'!E11="","",E11+(p*F64+(1-p)*F66)*EXP(-rf))</f>
      </c>
      <c r="F65" s="33">
        <f>IF('multi-step tree'!F11="","",F11+(p*G64+(1-p)*G66)*EXP(-rf))</f>
        <v>-66428829.438888974</v>
      </c>
      <c r="G65" s="33">
        <f>IF('multi-step tree'!G11="","",G11+(p*H64+(1-p)*H66)*EXP(-rf))</f>
      </c>
      <c r="H65" s="33">
        <f>IF('multi-step tree'!H11="","",H11+(p*I64+(1-p)*I66)*EXP(-rf))</f>
        <v>-46459685.23702164</v>
      </c>
      <c r="I65" s="33">
        <f>IF('multi-step tree'!I11="","",I11+(p*J64+(1-p)*J66)*EXP(-rf))</f>
      </c>
      <c r="J65" s="33">
        <f>IF('multi-step tree'!J11="","",J11+(p*K64+(1-p)*K66)*EXP(-rf))</f>
        <v>-24390367.806258924</v>
      </c>
      <c r="K65" s="33">
        <f>IF('multi-step tree'!K11="","",K11)</f>
      </c>
    </row>
    <row r="66" spans="1:11" ht="12.75">
      <c r="A66" s="4"/>
      <c r="B66" s="33">
        <f>IF('multi-step tree'!B12="","",B12+(p*C65+(1-p)*C67)*EXP(-rf))</f>
      </c>
      <c r="C66" s="33">
        <f>IF('multi-step tree'!C12="","",C12+(p*D65+(1-p)*D67)*EXP(-rf))</f>
        <v>-92876658.89433987</v>
      </c>
      <c r="D66" s="33">
        <f>IF('multi-step tree'!D12="","",D12+(p*E65+(1-p)*E67)*EXP(-rf))</f>
      </c>
      <c r="E66" s="33">
        <f>IF('multi-step tree'!E12="","",E12+(p*F65+(1-p)*F67)*EXP(-rf))</f>
        <v>-75689057.19741046</v>
      </c>
      <c r="F66" s="33">
        <f>IF('multi-step tree'!F12="","",F12+(p*G65+(1-p)*G67)*EXP(-rf))</f>
      </c>
      <c r="G66" s="33">
        <f>IF('multi-step tree'!G12="","",G12+(p*H65+(1-p)*H67)*EXP(-rf))</f>
        <v>-56693819.650496416</v>
      </c>
      <c r="H66" s="33">
        <f>IF('multi-step tree'!H12="","",H12+(p*I65+(1-p)*I67)*EXP(-rf))</f>
      </c>
      <c r="I66" s="33">
        <f>IF('multi-step tree'!I12="","",I12+(p*J65+(1-p)*J67)*EXP(-rf))</f>
        <v>-35700835.53170842</v>
      </c>
      <c r="J66" s="33">
        <f>IF('multi-step tree'!J12="","",J12+(p*K65+(1-p)*K67)*EXP(-rf))</f>
      </c>
      <c r="K66" s="33">
        <f>IF('multi-step tree'!K12="","",K12)</f>
        <v>-12500000</v>
      </c>
    </row>
    <row r="67" spans="2:11" ht="12.75">
      <c r="B67" s="33">
        <f>IF('multi-step tree'!B13="","",B13+(p*C66+(1-p)*C68)*EXP(-rf))</f>
        <v>-100847010.78961205</v>
      </c>
      <c r="C67" s="33">
        <f>IF('multi-step tree'!C13="","",C13+(p*D66+(1-p)*D68)*EXP(-rf))</f>
      </c>
      <c r="D67" s="33">
        <f>IF('multi-step tree'!D13="","",D13+(p*E66+(1-p)*E68)*EXP(-rf))</f>
        <v>-84497658.31889439</v>
      </c>
      <c r="E67" s="33">
        <f>IF('multi-step tree'!E13="","",E13+(p*F66+(1-p)*F68)*EXP(-rf))</f>
      </c>
      <c r="F67" s="33">
        <f>IF('multi-step tree'!F13="","",F13+(p*G66+(1-p)*G68)*EXP(-rf))</f>
        <v>-66428829.438888974</v>
      </c>
      <c r="G67" s="33">
        <f>IF('multi-step tree'!G13="","",G13+(p*H66+(1-p)*H68)*EXP(-rf))</f>
      </c>
      <c r="H67" s="33">
        <f>IF('multi-step tree'!H13="","",H13+(p*I66+(1-p)*I68)*EXP(-rf))</f>
        <v>-46459685.23702164</v>
      </c>
      <c r="I67" s="33">
        <f>IF('multi-step tree'!I13="","",I13+(p*J66+(1-p)*J68)*EXP(-rf))</f>
      </c>
      <c r="J67" s="33">
        <f>IF('multi-step tree'!J13="","",J13+(p*K66+(1-p)*K68)*EXP(-rf))</f>
        <v>-24390367.806258924</v>
      </c>
      <c r="K67" s="33">
        <f>IF('multi-step tree'!K13="","",K13)</f>
      </c>
    </row>
    <row r="68" spans="2:11" ht="12.75">
      <c r="B68" s="33">
        <f>IF('multi-step tree'!B14="","",B14+(p*C67+(1-p)*C69)*EXP(-rf))</f>
      </c>
      <c r="C68" s="33">
        <f>IF('multi-step tree'!C14="","",C14+(p*D67+(1-p)*D69)*EXP(-rf))</f>
        <v>-92876658.89433987</v>
      </c>
      <c r="D68" s="33">
        <f>IF('multi-step tree'!D14="","",D14+(p*E67+(1-p)*E69)*EXP(-rf))</f>
      </c>
      <c r="E68" s="33">
        <f>IF('multi-step tree'!E14="","",E14+(p*F67+(1-p)*F69)*EXP(-rf))</f>
        <v>-75689057.19741046</v>
      </c>
      <c r="F68" s="33">
        <f>IF('multi-step tree'!F14="","",F14+(p*G67+(1-p)*G69)*EXP(-rf))</f>
      </c>
      <c r="G68" s="33">
        <f>IF('multi-step tree'!G14="","",G14+(p*H67+(1-p)*H69)*EXP(-rf))</f>
        <v>-56693819.650496416</v>
      </c>
      <c r="H68" s="33">
        <f>IF('multi-step tree'!H14="","",H14+(p*I67+(1-p)*I69)*EXP(-rf))</f>
      </c>
      <c r="I68" s="33">
        <f>IF('multi-step tree'!I14="","",I14+(p*J67+(1-p)*J69)*EXP(-rf))</f>
        <v>-35700835.53170842</v>
      </c>
      <c r="J68" s="33">
        <f>IF('multi-step tree'!J14="","",J14+(p*K67+(1-p)*K69)*EXP(-rf))</f>
      </c>
      <c r="K68" s="33">
        <f>IF('multi-step tree'!K14="","",K14)</f>
        <v>-12500000</v>
      </c>
    </row>
    <row r="69" spans="2:11" ht="12.75">
      <c r="B69" s="33">
        <f>IF('multi-step tree'!B15="","",B15+(p*C68+(1-p)*C70)*EXP(-rf))</f>
      </c>
      <c r="C69" s="33">
        <f>IF('multi-step tree'!C15="","",C15+(p*D68+(1-p)*D70)*EXP(-rf))</f>
      </c>
      <c r="D69" s="33">
        <f>IF('multi-step tree'!D15="","",D15+(p*E68+(1-p)*E70)*EXP(-rf))</f>
        <v>-84497658.31889439</v>
      </c>
      <c r="E69" s="33">
        <f>IF('multi-step tree'!E15="","",E15+(p*F68+(1-p)*F70)*EXP(-rf))</f>
      </c>
      <c r="F69" s="33">
        <f>IF('multi-step tree'!F15="","",F15+(p*G68+(1-p)*G70)*EXP(-rf))</f>
        <v>-66428829.438888974</v>
      </c>
      <c r="G69" s="33">
        <f>IF('multi-step tree'!G15="","",G15+(p*H68+(1-p)*H70)*EXP(-rf))</f>
      </c>
      <c r="H69" s="33">
        <f>IF('multi-step tree'!H15="","",H15+(p*I68+(1-p)*I70)*EXP(-rf))</f>
        <v>-46459685.23702164</v>
      </c>
      <c r="I69" s="33">
        <f>IF('multi-step tree'!I15="","",I15+(p*J68+(1-p)*J70)*EXP(-rf))</f>
      </c>
      <c r="J69" s="33">
        <f>IF('multi-step tree'!J15="","",J15+(p*K68+(1-p)*K70)*EXP(-rf))</f>
        <v>-24390367.806258924</v>
      </c>
      <c r="K69" s="33">
        <f>IF('multi-step tree'!K15="","",K15)</f>
      </c>
    </row>
    <row r="70" spans="2:11" ht="12.75">
      <c r="B70" s="33">
        <f>IF('multi-step tree'!B16="","",B16+(p*C69+(1-p)*C71)*EXP(-rf))</f>
      </c>
      <c r="C70" s="33">
        <f>IF('multi-step tree'!C16="","",C16+(p*D69+(1-p)*D71)*EXP(-rf))</f>
      </c>
      <c r="D70" s="33">
        <f>IF('multi-step tree'!D16="","",D16+(p*E69+(1-p)*E71)*EXP(-rf))</f>
      </c>
      <c r="E70" s="33">
        <f>IF('multi-step tree'!E16="","",E16+(p*F69+(1-p)*F71)*EXP(-rf))</f>
        <v>-75689057.19741046</v>
      </c>
      <c r="F70" s="33">
        <f>IF('multi-step tree'!F16="","",F16+(p*G69+(1-p)*G71)*EXP(-rf))</f>
      </c>
      <c r="G70" s="33">
        <f>IF('multi-step tree'!G16="","",G16+(p*H69+(1-p)*H71)*EXP(-rf))</f>
        <v>-56693819.650496416</v>
      </c>
      <c r="H70" s="33">
        <f>IF('multi-step tree'!H16="","",H16+(p*I69+(1-p)*I71)*EXP(-rf))</f>
      </c>
      <c r="I70" s="33">
        <f>IF('multi-step tree'!I16="","",I16+(p*J69+(1-p)*J71)*EXP(-rf))</f>
        <v>-35700835.53170842</v>
      </c>
      <c r="J70" s="33">
        <f>IF('multi-step tree'!J16="","",J16+(p*K69+(1-p)*K71)*EXP(-rf))</f>
      </c>
      <c r="K70" s="33">
        <f>IF('multi-step tree'!K16="","",K16)</f>
        <v>-12500000</v>
      </c>
    </row>
    <row r="71" spans="2:11" ht="12.75">
      <c r="B71" s="33">
        <f>IF('multi-step tree'!B17="","",B17+(p*C70+(1-p)*C72)*EXP(-rf))</f>
      </c>
      <c r="C71" s="33">
        <f>IF('multi-step tree'!C17="","",C17+(p*D70+(1-p)*D72)*EXP(-rf))</f>
      </c>
      <c r="D71" s="33">
        <f>IF('multi-step tree'!D17="","",D17+(p*E70+(1-p)*E72)*EXP(-rf))</f>
      </c>
      <c r="E71" s="33">
        <f>IF('multi-step tree'!E17="","",E17+(p*F70+(1-p)*F72)*EXP(-rf))</f>
      </c>
      <c r="F71" s="33">
        <f>IF('multi-step tree'!F17="","",F17+(p*G70+(1-p)*G72)*EXP(-rf))</f>
        <v>-66428829.438888974</v>
      </c>
      <c r="G71" s="33">
        <f>IF('multi-step tree'!G17="","",G17+(p*H70+(1-p)*H72)*EXP(-rf))</f>
      </c>
      <c r="H71" s="33">
        <f>IF('multi-step tree'!H17="","",H17+(p*I70+(1-p)*I72)*EXP(-rf))</f>
        <v>-46459685.23702164</v>
      </c>
      <c r="I71" s="33">
        <f>IF('multi-step tree'!I17="","",I17+(p*J70+(1-p)*J72)*EXP(-rf))</f>
      </c>
      <c r="J71" s="33">
        <f>IF('multi-step tree'!J17="","",J17+(p*K70+(1-p)*K72)*EXP(-rf))</f>
        <v>-24390367.806258924</v>
      </c>
      <c r="K71" s="33">
        <f>IF('multi-step tree'!K17="","",K17)</f>
      </c>
    </row>
    <row r="72" spans="2:11" ht="12.75">
      <c r="B72" s="33">
        <f>IF('multi-step tree'!B18="","",B18+(p*C71+(1-p)*C73)*EXP(-rf))</f>
      </c>
      <c r="C72" s="33">
        <f>IF('multi-step tree'!C18="","",C18+(p*D71+(1-p)*D73)*EXP(-rf))</f>
      </c>
      <c r="D72" s="33">
        <f>IF('multi-step tree'!D18="","",D18+(p*E71+(1-p)*E73)*EXP(-rf))</f>
      </c>
      <c r="E72" s="33">
        <f>IF('multi-step tree'!E18="","",E18+(p*F71+(1-p)*F73)*EXP(-rf))</f>
      </c>
      <c r="F72" s="33">
        <f>IF('multi-step tree'!F18="","",F18+(p*G71+(1-p)*G73)*EXP(-rf))</f>
      </c>
      <c r="G72" s="33">
        <f>IF('multi-step tree'!G18="","",G18+(p*H71+(1-p)*H73)*EXP(-rf))</f>
        <v>-56693819.650496416</v>
      </c>
      <c r="H72" s="33">
        <f>IF('multi-step tree'!H18="","",H18+(p*I71+(1-p)*I73)*EXP(-rf))</f>
      </c>
      <c r="I72" s="33">
        <f>IF('multi-step tree'!I18="","",I18+(p*J71+(1-p)*J73)*EXP(-rf))</f>
        <v>-35700835.53170842</v>
      </c>
      <c r="J72" s="33">
        <f>IF('multi-step tree'!J18="","",J18+(p*K71+(1-p)*K73)*EXP(-rf))</f>
      </c>
      <c r="K72" s="33">
        <f>IF('multi-step tree'!K18="","",K18)</f>
        <v>-12500000</v>
      </c>
    </row>
    <row r="73" spans="2:11" ht="12.75">
      <c r="B73" s="33">
        <f>IF('multi-step tree'!B19="","",B19+(p*C72+(1-p)*C74)*EXP(-rf))</f>
      </c>
      <c r="C73" s="33">
        <f>IF('multi-step tree'!C19="","",C19+(p*D72+(1-p)*D74)*EXP(-rf))</f>
      </c>
      <c r="D73" s="33">
        <f>IF('multi-step tree'!D19="","",D19+(p*E72+(1-p)*E74)*EXP(-rf))</f>
      </c>
      <c r="E73" s="33">
        <f>IF('multi-step tree'!E19="","",E19+(p*F72+(1-p)*F74)*EXP(-rf))</f>
      </c>
      <c r="F73" s="33">
        <f>IF('multi-step tree'!F19="","",F19+(p*G72+(1-p)*G74)*EXP(-rf))</f>
      </c>
      <c r="G73" s="33">
        <f>IF('multi-step tree'!G19="","",G19+(p*H72+(1-p)*H74)*EXP(-rf))</f>
      </c>
      <c r="H73" s="33">
        <f>IF('multi-step tree'!H19="","",H19+(p*I72+(1-p)*I74)*EXP(-rf))</f>
        <v>-46459685.23702164</v>
      </c>
      <c r="I73" s="33">
        <f>IF('multi-step tree'!I19="","",I19+(p*J72+(1-p)*J74)*EXP(-rf))</f>
      </c>
      <c r="J73" s="33">
        <f>IF('multi-step tree'!J19="","",J19+(p*K72+(1-p)*K74)*EXP(-rf))</f>
        <v>-24390367.806258924</v>
      </c>
      <c r="K73" s="33">
        <f>IF('multi-step tree'!K19="","",K19)</f>
      </c>
    </row>
    <row r="74" spans="2:11" ht="12.75">
      <c r="B74" s="33">
        <f>IF('multi-step tree'!B20="","",B20+(p*C73+(1-p)*C75)*EXP(-rf))</f>
      </c>
      <c r="C74" s="33">
        <f>IF('multi-step tree'!C20="","",C20+(p*D73+(1-p)*D75)*EXP(-rf))</f>
      </c>
      <c r="D74" s="33">
        <f>IF('multi-step tree'!D20="","",D20+(p*E73+(1-p)*E75)*EXP(-rf))</f>
      </c>
      <c r="E74" s="33">
        <f>IF('multi-step tree'!E20="","",E20+(p*F73+(1-p)*F75)*EXP(-rf))</f>
      </c>
      <c r="F74" s="33">
        <f>IF('multi-step tree'!F20="","",F20+(p*G73+(1-p)*G75)*EXP(-rf))</f>
      </c>
      <c r="G74" s="33">
        <f>IF('multi-step tree'!G20="","",G20+(p*H73+(1-p)*H75)*EXP(-rf))</f>
      </c>
      <c r="H74" s="33">
        <f>IF('multi-step tree'!H20="","",H20+(p*I73+(1-p)*I75)*EXP(-rf))</f>
      </c>
      <c r="I74" s="33">
        <f>IF('multi-step tree'!I20="","",I20+(p*J73+(1-p)*J75)*EXP(-rf))</f>
        <v>-35700835.53170842</v>
      </c>
      <c r="J74" s="33">
        <f>IF('multi-step tree'!J20="","",J20+(p*K73+(1-p)*K75)*EXP(-rf))</f>
      </c>
      <c r="K74" s="33">
        <f>IF('multi-step tree'!K20="","",K20)</f>
        <v>-12500000</v>
      </c>
    </row>
    <row r="75" spans="2:11" ht="12.75">
      <c r="B75" s="33">
        <f>IF('multi-step tree'!B21="","",B21+(p*C74+(1-p)*C76)*EXP(-rf))</f>
      </c>
      <c r="C75" s="33">
        <f>IF('multi-step tree'!C21="","",C21+(p*D74+(1-p)*D76)*EXP(-rf))</f>
      </c>
      <c r="D75" s="33">
        <f>IF('multi-step tree'!D21="","",D21+(p*E74+(1-p)*E76)*EXP(-rf))</f>
      </c>
      <c r="E75" s="33">
        <f>IF('multi-step tree'!E21="","",E21+(p*F74+(1-p)*F76)*EXP(-rf))</f>
      </c>
      <c r="F75" s="33">
        <f>IF('multi-step tree'!F21="","",F21+(p*G74+(1-p)*G76)*EXP(-rf))</f>
      </c>
      <c r="G75" s="33">
        <f>IF('multi-step tree'!G21="","",G21+(p*H74+(1-p)*H76)*EXP(-rf))</f>
      </c>
      <c r="H75" s="33">
        <f>IF('multi-step tree'!H21="","",H21+(p*I74+(1-p)*I76)*EXP(-rf))</f>
      </c>
      <c r="I75" s="33">
        <f>IF('multi-step tree'!I21="","",I21+(p*J74+(1-p)*J76)*EXP(-rf))</f>
      </c>
      <c r="J75" s="33">
        <f>IF('multi-step tree'!J21="","",J21+(p*K74+(1-p)*K76)*EXP(-rf))</f>
        <v>-24390367.806258924</v>
      </c>
      <c r="K75" s="33">
        <f>IF('multi-step tree'!K21="","",K21)</f>
      </c>
    </row>
    <row r="76" spans="2:11" ht="12.75">
      <c r="B76" s="33">
        <f>IF('multi-step tree'!B22="","",B22+(p*C75+(1-p)*C77)*EXP(-rf))</f>
      </c>
      <c r="C76" s="33">
        <f>IF('multi-step tree'!C22="","",C22+(p*D75+(1-p)*D77)*EXP(-rf))</f>
      </c>
      <c r="D76" s="33">
        <f>IF('multi-step tree'!D22="","",D22+(p*E75+(1-p)*E77)*EXP(-rf))</f>
      </c>
      <c r="E76" s="33">
        <f>IF('multi-step tree'!E22="","",E22+(p*F75+(1-p)*F77)*EXP(-rf))</f>
      </c>
      <c r="F76" s="33">
        <f>IF('multi-step tree'!F22="","",F22+(p*G75+(1-p)*G77)*EXP(-rf))</f>
      </c>
      <c r="G76" s="33">
        <f>IF('multi-step tree'!G22="","",G22+(p*H75+(1-p)*H77)*EXP(-rf))</f>
      </c>
      <c r="H76" s="33">
        <f>IF('multi-step tree'!H22="","",H22+(p*I75+(1-p)*I77)*EXP(-rf))</f>
      </c>
      <c r="I76" s="33">
        <f>IF('multi-step tree'!I22="","",I22+(p*J75+(1-p)*J77)*EXP(-rf))</f>
      </c>
      <c r="J76" s="33">
        <f>IF('multi-step tree'!J22="","",J22+(p*K75+(1-p)*K77)*EXP(-rf))</f>
      </c>
      <c r="K76" s="33">
        <f>IF('multi-step tree'!K22="","",K22)</f>
        <v>-12500000</v>
      </c>
    </row>
    <row r="77" spans="2:11" ht="12.75"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9" ht="12.75">
      <c r="A79" t="s">
        <v>69</v>
      </c>
    </row>
    <row r="80" spans="1:11" ht="12.75">
      <c r="A80" t="s">
        <v>15</v>
      </c>
      <c r="B80">
        <v>1</v>
      </c>
      <c r="C80">
        <v>2</v>
      </c>
      <c r="D80">
        <v>3</v>
      </c>
      <c r="E80">
        <v>4</v>
      </c>
      <c r="F80">
        <v>5</v>
      </c>
      <c r="G80">
        <v>6</v>
      </c>
      <c r="H80">
        <v>7</v>
      </c>
      <c r="I80">
        <v>8</v>
      </c>
      <c r="J80">
        <v>9</v>
      </c>
      <c r="K80">
        <v>10</v>
      </c>
    </row>
    <row r="81" spans="2:11" ht="12.7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ht="12.75"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t="s">
        <v>65</v>
      </c>
      <c r="B83" s="33">
        <f aca="true" t="shared" si="3" ref="B83:K83">-cost</f>
        <v>-12500000</v>
      </c>
      <c r="C83" s="33">
        <f t="shared" si="3"/>
        <v>-12500000</v>
      </c>
      <c r="D83" s="33">
        <f t="shared" si="3"/>
        <v>-12500000</v>
      </c>
      <c r="E83" s="33">
        <f t="shared" si="3"/>
        <v>-12500000</v>
      </c>
      <c r="F83" s="33">
        <f t="shared" si="3"/>
        <v>-12500000</v>
      </c>
      <c r="G83" s="33">
        <f t="shared" si="3"/>
        <v>-12500000</v>
      </c>
      <c r="H83" s="33">
        <f t="shared" si="3"/>
        <v>-12500000</v>
      </c>
      <c r="I83" s="33">
        <f t="shared" si="3"/>
        <v>-12500000</v>
      </c>
      <c r="J83" s="33">
        <f t="shared" si="3"/>
        <v>-12500000</v>
      </c>
      <c r="K83" s="33">
        <f t="shared" si="3"/>
        <v>-12500000</v>
      </c>
    </row>
    <row r="84" spans="1:11" ht="12.75">
      <c r="A84" t="s">
        <v>51</v>
      </c>
      <c r="B84" s="5">
        <f aca="true" t="shared" si="4" ref="B84:K84">EXP(-rf*(B80-1))</f>
        <v>1</v>
      </c>
      <c r="C84" s="5">
        <f t="shared" si="4"/>
        <v>0.951229424500714</v>
      </c>
      <c r="D84" s="5">
        <f t="shared" si="4"/>
        <v>0.9048374180359595</v>
      </c>
      <c r="E84" s="5">
        <f t="shared" si="4"/>
        <v>0.8607079764250578</v>
      </c>
      <c r="F84" s="5">
        <f t="shared" si="4"/>
        <v>0.8187307530779818</v>
      </c>
      <c r="G84" s="5">
        <f t="shared" si="4"/>
        <v>0.7788007830714049</v>
      </c>
      <c r="H84" s="5">
        <f t="shared" si="4"/>
        <v>0.7408182206817179</v>
      </c>
      <c r="I84" s="5">
        <f t="shared" si="4"/>
        <v>0.7046880897187134</v>
      </c>
      <c r="J84" s="5">
        <f t="shared" si="4"/>
        <v>0.6703200460356393</v>
      </c>
      <c r="K84" s="5">
        <f t="shared" si="4"/>
        <v>0.6376281516217733</v>
      </c>
    </row>
    <row r="85" spans="1:11" ht="12.75">
      <c r="A85" t="s">
        <v>52</v>
      </c>
      <c r="B85" s="33">
        <f aca="true" t="shared" si="5" ref="B85:K85">B83*B84</f>
        <v>-12500000</v>
      </c>
      <c r="C85" s="33">
        <f t="shared" si="5"/>
        <v>-11890367.806258924</v>
      </c>
      <c r="D85" s="33">
        <f t="shared" si="5"/>
        <v>-11310467.725449493</v>
      </c>
      <c r="E85" s="33">
        <f t="shared" si="5"/>
        <v>-10758849.705313222</v>
      </c>
      <c r="F85" s="33">
        <f t="shared" si="5"/>
        <v>-10234134.413474772</v>
      </c>
      <c r="G85" s="33">
        <f t="shared" si="5"/>
        <v>-9735009.78839256</v>
      </c>
      <c r="H85" s="33">
        <f t="shared" si="5"/>
        <v>-9260227.758521473</v>
      </c>
      <c r="I85" s="33">
        <f t="shared" si="5"/>
        <v>-8808601.121483918</v>
      </c>
      <c r="J85" s="33">
        <f t="shared" si="5"/>
        <v>-8379000.575445492</v>
      </c>
      <c r="K85" s="33">
        <f t="shared" si="5"/>
        <v>-7970351.8952721665</v>
      </c>
    </row>
    <row r="86" spans="1:11" ht="12.75">
      <c r="A86" t="s">
        <v>53</v>
      </c>
      <c r="B86" s="33">
        <f>SUM(B85:K85)</f>
        <v>-100847010.78961201</v>
      </c>
      <c r="C86" s="33"/>
      <c r="D86" s="33"/>
      <c r="E86" s="33"/>
      <c r="F86" s="33"/>
      <c r="G86" s="33"/>
      <c r="H86" s="33"/>
      <c r="I86" s="33"/>
      <c r="J86" s="33"/>
      <c r="K86" s="33"/>
    </row>
    <row r="90" spans="2:11" ht="12.75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ht="12.75"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2:11" ht="12.75"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2:11" ht="12.75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2.75"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2:11" ht="12.75">
      <c r="B95" s="33"/>
      <c r="C95" s="33"/>
      <c r="D95" s="33"/>
      <c r="E95" s="33"/>
      <c r="F95" s="33"/>
      <c r="G95" s="33"/>
      <c r="H95" s="33"/>
      <c r="I95" s="33"/>
      <c r="J95" s="33"/>
      <c r="K95" s="3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M79"/>
  <sheetViews>
    <sheetView workbookViewId="0" topLeftCell="A30">
      <selection activeCell="A52" sqref="A52:K52"/>
    </sheetView>
  </sheetViews>
  <sheetFormatPr defaultColWidth="9.140625" defaultRowHeight="12.75"/>
  <cols>
    <col min="1" max="1" width="22.28125" style="0" customWidth="1"/>
    <col min="2" max="11" width="12.7109375" style="0" customWidth="1"/>
    <col min="13" max="13" width="11.7109375" style="0" bestFit="1" customWidth="1"/>
  </cols>
  <sheetData>
    <row r="4" spans="1:13" ht="12.75">
      <c r="A4" s="2" t="s">
        <v>46</v>
      </c>
      <c r="B4" s="33">
        <f>IF('multi-step tree'!B4="","",Revenue!B4+Cost!B4)</f>
      </c>
      <c r="C4" s="33">
        <f>IF('multi-step tree'!C4="","",Revenue!C4+Cost!C4)</f>
      </c>
      <c r="D4" s="33">
        <f>IF('multi-step tree'!D4="","",Revenue!D4+Cost!D4)</f>
      </c>
      <c r="E4" s="33">
        <f>IF('multi-step tree'!E4="","",Revenue!E4+Cost!E4)</f>
      </c>
      <c r="F4" s="33">
        <f>IF('multi-step tree'!F4="","",Revenue!F4+Cost!F4)</f>
      </c>
      <c r="G4" s="33">
        <f>IF('multi-step tree'!G4="","",Revenue!G4+Cost!G4)</f>
      </c>
      <c r="H4" s="33">
        <f>IF('multi-step tree'!H4="","",Revenue!H4+Cost!H4)</f>
      </c>
      <c r="I4" s="33">
        <f>IF('multi-step tree'!I4="","",Revenue!I4+Cost!I4)</f>
      </c>
      <c r="J4" s="33">
        <f>IF('multi-step tree'!J4="","",Revenue!J4+Cost!J4)</f>
      </c>
      <c r="K4" s="33">
        <f>IF('multi-step tree'!K4="","",Revenue!K4+Cost!K4)</f>
        <v>272132123.697401</v>
      </c>
      <c r="M4" s="33"/>
    </row>
    <row r="5" spans="2:11" ht="12.75">
      <c r="B5" s="33">
        <f>IF('multi-step tree'!B5="","",Revenue!B5+Cost!B5)</f>
      </c>
      <c r="C5" s="33">
        <f>IF('multi-step tree'!C5="","",Revenue!C5+Cost!C5)</f>
      </c>
      <c r="D5" s="33">
        <f>IF('multi-step tree'!D5="","",Revenue!D5+Cost!D5)</f>
      </c>
      <c r="E5" s="33">
        <f>IF('multi-step tree'!E5="","",Revenue!E5+Cost!E5)</f>
      </c>
      <c r="F5" s="33">
        <f>IF('multi-step tree'!F5="","",Revenue!F5+Cost!F5)</f>
      </c>
      <c r="G5" s="33">
        <f>IF('multi-step tree'!G5="","",Revenue!G5+Cost!G5)</f>
      </c>
      <c r="H5" s="33">
        <f>IF('multi-step tree'!H5="","",Revenue!H5+Cost!H5)</f>
      </c>
      <c r="I5" s="33">
        <f>IF('multi-step tree'!I5="","",Revenue!I5+Cost!I5)</f>
      </c>
      <c r="J5" s="33">
        <f>IF('multi-step tree'!J5="","",Revenue!J5+Cost!J5)</f>
        <v>189930689.20624307</v>
      </c>
      <c r="K5" s="33">
        <f>IF('multi-step tree'!K5="","",Revenue!K5+Cost!K5)</f>
      </c>
    </row>
    <row r="6" spans="2:11" ht="12.75">
      <c r="B6" s="33">
        <f>IF('multi-step tree'!B6="","",Revenue!B6+Cost!B6)</f>
      </c>
      <c r="C6" s="33">
        <f>IF('multi-step tree'!C6="","",Revenue!C6+Cost!C6)</f>
      </c>
      <c r="D6" s="33">
        <f>IF('multi-step tree'!D6="","",Revenue!D6+Cost!D6)</f>
      </c>
      <c r="E6" s="33">
        <f>IF('multi-step tree'!E6="","",Revenue!E6+Cost!E6)</f>
      </c>
      <c r="F6" s="33">
        <f>IF('multi-step tree'!F6="","",Revenue!F6+Cost!F6)</f>
      </c>
      <c r="G6" s="33">
        <f>IF('multi-step tree'!G6="","",Revenue!G6+Cost!G6)</f>
      </c>
      <c r="H6" s="33">
        <f>IF('multi-step tree'!H6="","",Revenue!H6+Cost!H6)</f>
      </c>
      <c r="I6" s="33">
        <f>IF('multi-step tree'!I6="","",Revenue!I6+Cost!I6)</f>
        <v>131468935.76242796</v>
      </c>
      <c r="J6" s="33">
        <f>IF('multi-step tree'!J6="","",Revenue!J6+Cost!J6)</f>
      </c>
      <c r="K6" s="33">
        <f>IF('multi-step tree'!K6="","",Revenue!K6+Cost!K6)</f>
        <v>150084448.91849247</v>
      </c>
    </row>
    <row r="7" spans="2:11" ht="12.75">
      <c r="B7" s="33">
        <f>IF('multi-step tree'!B7="","",Revenue!B7+Cost!B7)</f>
      </c>
      <c r="C7" s="33">
        <f>IF('multi-step tree'!C7="","",Revenue!C7+Cost!C7)</f>
      </c>
      <c r="D7" s="33">
        <f>IF('multi-step tree'!D7="","",Revenue!D7+Cost!D7)</f>
      </c>
      <c r="E7" s="33">
        <f>IF('multi-step tree'!E7="","",Revenue!E7+Cost!E7)</f>
      </c>
      <c r="F7" s="33">
        <f>IF('multi-step tree'!F7="","",Revenue!F7+Cost!F7)</f>
      </c>
      <c r="G7" s="33">
        <f>IF('multi-step tree'!G7="","",Revenue!G7+Cost!G7)</f>
      </c>
      <c r="H7" s="33">
        <f>IF('multi-step tree'!H7="","",Revenue!H7+Cost!H7)</f>
        <v>89890870.40527092</v>
      </c>
      <c r="I7" s="33">
        <f>IF('multi-step tree'!I7="","",Revenue!I7+Cost!I7)</f>
      </c>
      <c r="J7" s="33">
        <f>IF('multi-step tree'!J7="","",Revenue!J7+Cost!J7)</f>
        <v>103130244.47576849</v>
      </c>
      <c r="K7" s="33">
        <f>IF('multi-step tree'!K7="","",Revenue!K7+Cost!K7)</f>
      </c>
    </row>
    <row r="8" spans="2:11" ht="12.75">
      <c r="B8" s="33">
        <f>IF('multi-step tree'!B8="","",Revenue!B8+Cost!B8)</f>
      </c>
      <c r="C8" s="33">
        <f>IF('multi-step tree'!C8="","",Revenue!C8+Cost!C8)</f>
      </c>
      <c r="D8" s="33">
        <f>IF('multi-step tree'!D8="","",Revenue!D8+Cost!D8)</f>
      </c>
      <c r="E8" s="33">
        <f>IF('multi-step tree'!E8="","",Revenue!E8+Cost!E8)</f>
      </c>
      <c r="F8" s="33">
        <f>IF('multi-step tree'!F8="","",Revenue!F8+Cost!F8)</f>
      </c>
      <c r="G8" s="33">
        <f>IF('multi-step tree'!G8="","",Revenue!G8+Cost!G8)</f>
        <v>60320503.16499597</v>
      </c>
      <c r="H8" s="33">
        <f>IF('multi-step tree'!H8="","",Revenue!H8+Cost!H8)</f>
      </c>
      <c r="I8" s="33">
        <f>IF('multi-step tree'!I8="","",Revenue!I8+Cost!I8)</f>
        <v>69736361.02016665</v>
      </c>
      <c r="J8" s="33">
        <f>IF('multi-step tree'!J8="","",Revenue!J8+Cost!J8)</f>
      </c>
      <c r="K8" s="33">
        <f>IF('multi-step tree'!K8="","",Revenue!K8+Cost!K8)</f>
        <v>80369710.86310753</v>
      </c>
    </row>
    <row r="9" spans="2:11" ht="12.75">
      <c r="B9" s="33">
        <f>IF('multi-step tree'!B9="","",Revenue!B9+Cost!B9)</f>
      </c>
      <c r="C9" s="33">
        <f>IF('multi-step tree'!C9="","",Revenue!C9+Cost!C9)</f>
      </c>
      <c r="D9" s="33">
        <f>IF('multi-step tree'!D9="","",Revenue!D9+Cost!D9)</f>
      </c>
      <c r="E9" s="33">
        <f>IF('multi-step tree'!E9="","",Revenue!E9+Cost!E9)</f>
      </c>
      <c r="F9" s="33">
        <f>IF('multi-step tree'!F9="","",Revenue!F9+Cost!F9)</f>
        <v>39290024.444700934</v>
      </c>
      <c r="G9" s="33">
        <f>IF('multi-step tree'!G9="","",Revenue!G9+Cost!G9)</f>
      </c>
      <c r="H9" s="33">
        <f>IF('multi-step tree'!H9="","",Revenue!H9+Cost!H9)</f>
        <v>45986593.23086013</v>
      </c>
      <c r="I9" s="33">
        <f>IF('multi-step tree'!I9="","",Revenue!I9+Cost!I9)</f>
      </c>
      <c r="J9" s="33">
        <f>IF('multi-step tree'!J9="","",Revenue!J9+Cost!J9)</f>
        <v>53549043.6996133</v>
      </c>
      <c r="K9" s="33">
        <f>IF('multi-step tree'!K9="","",Revenue!K9+Cost!K9)</f>
      </c>
    </row>
    <row r="10" spans="2:11" ht="12.75">
      <c r="B10" s="33">
        <f>IF('multi-step tree'!B10="","",Revenue!B10+Cost!B10)</f>
      </c>
      <c r="C10" s="33">
        <f>IF('multi-step tree'!C10="","",Revenue!C10+Cost!C10)</f>
      </c>
      <c r="D10" s="33">
        <f>IF('multi-step tree'!D10="","",Revenue!D10+Cost!D10)</f>
      </c>
      <c r="E10" s="33">
        <f>IF('multi-step tree'!E10="","",Revenue!E10+Cost!E10)</f>
        <v>24333124.125844114</v>
      </c>
      <c r="F10" s="33">
        <f>IF('multi-step tree'!F10="","",Revenue!F10+Cost!F10)</f>
      </c>
      <c r="G10" s="33">
        <f>IF('multi-step tree'!G10="","",Revenue!G10+Cost!G10)</f>
        <v>29095731.441877</v>
      </c>
      <c r="H10" s="33">
        <f>IF('multi-step tree'!H10="","",Revenue!H10+Cost!H10)</f>
      </c>
      <c r="I10" s="33">
        <f>IF('multi-step tree'!I10="","",Revenue!I10+Cost!I10)</f>
        <v>34474154.792662546</v>
      </c>
      <c r="J10" s="33">
        <f>IF('multi-step tree'!J10="","",Revenue!J10+Cost!J10)</f>
      </c>
      <c r="K10" s="33">
        <f>IF('multi-step tree'!K10="","",Revenue!K10+Cost!K10)</f>
        <v>40548020.60202577</v>
      </c>
    </row>
    <row r="11" spans="2:11" ht="12.75">
      <c r="B11" s="33">
        <f>IF('multi-step tree'!B11="","",Revenue!B11+Cost!B11)</f>
      </c>
      <c r="C11" s="33">
        <f>IF('multi-step tree'!C11="","",Revenue!C11+Cost!C11)</f>
      </c>
      <c r="D11" s="33">
        <f>IF('multi-step tree'!D11="","",Revenue!D11+Cost!D11)</f>
        <v>13695759.65480458</v>
      </c>
      <c r="E11" s="33">
        <f>IF('multi-step tree'!E11="","",Revenue!E11+Cost!E11)</f>
      </c>
      <c r="F11" s="33">
        <f>IF('multi-step tree'!F11="","",Revenue!F11+Cost!F11)</f>
        <v>17082931.379764855</v>
      </c>
      <c r="G11" s="33">
        <f>IF('multi-step tree'!G11="","",Revenue!G11+Cost!G11)</f>
      </c>
      <c r="H11" s="33">
        <f>IF('multi-step tree'!H11="","",Revenue!H11+Cost!H11)</f>
        <v>20908072.16710604</v>
      </c>
      <c r="I11" s="33">
        <f>IF('multi-step tree'!I11="","",Revenue!I11+Cost!I11)</f>
      </c>
      <c r="J11" s="33">
        <f>IF('multi-step tree'!J11="","",Revenue!J11+Cost!J11)</f>
        <v>25227812.419765577</v>
      </c>
      <c r="K11" s="33">
        <f>IF('multi-step tree'!K11="","",Revenue!K11+Cost!K11)</f>
      </c>
    </row>
    <row r="12" spans="1:11" ht="12.75">
      <c r="A12" s="4"/>
      <c r="B12" s="33">
        <f>IF('multi-step tree'!B12="","",Revenue!B12+Cost!B12)</f>
      </c>
      <c r="C12" s="33">
        <f>IF('multi-step tree'!C12="","",Revenue!C12+Cost!C12)</f>
        <v>6130453.977994222</v>
      </c>
      <c r="D12" s="33">
        <f>IF('multi-step tree'!D12="","",Revenue!D12+Cost!D12)</f>
      </c>
      <c r="E12" s="33">
        <f>IF('multi-step tree'!E12="","",Revenue!E12+Cost!E12)</f>
        <v>8539414.35055061</v>
      </c>
      <c r="F12" s="33">
        <f>IF('multi-step tree'!F12="","",Revenue!F12+Cost!F12)</f>
      </c>
      <c r="G12" s="33">
        <f>IF('multi-step tree'!G12="","",Revenue!G12+Cost!G12)</f>
        <v>11259858.817021273</v>
      </c>
      <c r="H12" s="33">
        <f>IF('multi-step tree'!H12="","",Revenue!H12+Cost!H12)</f>
      </c>
      <c r="I12" s="33">
        <f>IF('multi-step tree'!I12="","",Revenue!I12+Cost!I12)</f>
        <v>14332062.984206092</v>
      </c>
      <c r="J12" s="33">
        <f>IF('multi-step tree'!J12="","",Revenue!J12+Cost!J12)</f>
      </c>
      <c r="K12" s="33">
        <f>IF('multi-step tree'!K12="","",Revenue!K12+Cost!K12)</f>
        <v>17801510.18711578</v>
      </c>
    </row>
    <row r="13" spans="2:11" ht="12.75">
      <c r="B13" s="33">
        <f>IF('multi-step tree'!B13="","",Revenue!B13+Cost!B13)</f>
        <v>750000</v>
      </c>
      <c r="C13" s="33">
        <f>IF('multi-step tree'!C13="","",Revenue!C13+Cost!C13)</f>
      </c>
      <c r="D13" s="33">
        <f>IF('multi-step tree'!D13="","",Revenue!D13+Cost!D13)</f>
        <v>2463255.349229479</v>
      </c>
      <c r="E13" s="33">
        <f>IF('multi-step tree'!E13="","",Revenue!E13+Cost!E13)</f>
      </c>
      <c r="F13" s="33">
        <f>IF('multi-step tree'!F13="","",Revenue!F13+Cost!F13)</f>
        <v>4398038.539339215</v>
      </c>
      <c r="G13" s="33">
        <f>IF('multi-step tree'!G13="","",Revenue!G13+Cost!G13)</f>
      </c>
      <c r="H13" s="33">
        <f>IF('multi-step tree'!H13="","",Revenue!H13+Cost!H13)</f>
        <v>6582993.627566289</v>
      </c>
      <c r="I13" s="33">
        <f>IF('multi-step tree'!I13="","",Revenue!I13+Cost!I13)</f>
      </c>
      <c r="J13" s="33">
        <f>IF('multi-step tree'!J13="","",Revenue!J13+Cost!J13)</f>
        <v>9050468.413357984</v>
      </c>
      <c r="K13" s="33">
        <f>IF('multi-step tree'!K13="","",Revenue!K13+Cost!K13)</f>
      </c>
    </row>
    <row r="14" spans="2:11" ht="12.75">
      <c r="B14" s="33">
        <f>IF('multi-step tree'!B14="","",Revenue!B14+Cost!B14)</f>
      </c>
      <c r="C14" s="33">
        <f>IF('multi-step tree'!C14="","",Revenue!C14+Cost!C14)</f>
        <v>-1858115.8241514917</v>
      </c>
      <c r="D14" s="33">
        <f>IF('multi-step tree'!D14="","",Revenue!D14+Cost!D14)</f>
      </c>
      <c r="E14" s="33">
        <f>IF('multi-step tree'!E14="","",Revenue!E14+Cost!E14)</f>
        <v>-482095.8248946611</v>
      </c>
      <c r="F14" s="33">
        <f>IF('multi-step tree'!F14="","",Revenue!F14+Cost!F14)</f>
      </c>
      <c r="G14" s="33">
        <f>IF('multi-step tree'!G14="","",Revenue!G14+Cost!G14)</f>
        <v>1071846.7120507322</v>
      </c>
      <c r="H14" s="33">
        <f>IF('multi-step tree'!H14="","",Revenue!H14+Cost!H14)</f>
      </c>
      <c r="I14" s="33">
        <f>IF('multi-step tree'!I14="","",Revenue!I14+Cost!I14)</f>
        <v>2826717.5783408005</v>
      </c>
      <c r="J14" s="33">
        <f>IF('multi-step tree'!J14="","",Revenue!J14+Cost!J14)</f>
      </c>
      <c r="K14" s="33">
        <f>IF('multi-step tree'!K14="","",Revenue!K14+Cost!K14)</f>
        <v>4808497.2671877295</v>
      </c>
    </row>
    <row r="15" spans="2:11" ht="12.75">
      <c r="B15" s="33">
        <f>IF('multi-step tree'!B15="","",Revenue!B15+Cost!B15)</f>
      </c>
      <c r="C15" s="33">
        <f>IF('multi-step tree'!C15="","",Revenue!C15+Cost!C15)</f>
      </c>
      <c r="D15" s="33">
        <f>IF('multi-step tree'!D15="","",Revenue!D15+Cost!D15)</f>
        <v>-3952852.919835858</v>
      </c>
      <c r="E15" s="33">
        <f>IF('multi-step tree'!E15="","",Revenue!E15+Cost!E15)</f>
      </c>
      <c r="F15" s="33">
        <f>IF('multi-step tree'!F15="","",Revenue!F15+Cost!F15)</f>
        <v>-2847687.225062851</v>
      </c>
      <c r="G15" s="33">
        <f>IF('multi-step tree'!G15="","",Revenue!G15+Cost!G15)</f>
      </c>
      <c r="H15" s="33">
        <f>IF('multi-step tree'!H15="","",Revenue!H15+Cost!H15)</f>
        <v>-1599621.074564958</v>
      </c>
      <c r="I15" s="33">
        <f>IF('multi-step tree'!I15="","",Revenue!I15+Cost!I15)</f>
      </c>
      <c r="J15" s="33">
        <f>IF('multi-step tree'!J15="","",Revenue!J15+Cost!J15)</f>
        <v>-190177.11210232973</v>
      </c>
      <c r="K15" s="33">
        <f>IF('multi-step tree'!K15="","",Revenue!K15+Cost!K15)</f>
      </c>
    </row>
    <row r="16" spans="2:11" ht="12.75">
      <c r="B16" s="33">
        <f>IF('multi-step tree'!B16="","",Revenue!B16+Cost!B16)</f>
      </c>
      <c r="C16" s="33">
        <f>IF('multi-step tree'!C16="","",Revenue!C16+Cost!C16)</f>
      </c>
      <c r="D16" s="33">
        <f>IF('multi-step tree'!D16="","",Revenue!D16+Cost!D16)</f>
      </c>
      <c r="E16" s="33">
        <f>IF('multi-step tree'!E16="","",Revenue!E16+Cost!E16)</f>
        <v>-5635264.206713316</v>
      </c>
      <c r="F16" s="33">
        <f>IF('multi-step tree'!F16="","",Revenue!F16+Cost!F16)</f>
      </c>
      <c r="G16" s="33">
        <f>IF('multi-step tree'!G16="","",Revenue!G16+Cost!G16)</f>
        <v>-4747638.144909884</v>
      </c>
      <c r="H16" s="33">
        <f>IF('multi-step tree'!H16="","",Revenue!H16+Cost!H16)</f>
      </c>
      <c r="I16" s="33">
        <f>IF('multi-step tree'!I16="","",Revenue!I16+Cost!I16)</f>
        <v>-3745240.0002007764</v>
      </c>
      <c r="J16" s="33">
        <f>IF('multi-step tree'!J16="","",Revenue!J16+Cost!J16)</f>
      </c>
      <c r="K16" s="33">
        <f>IF('multi-step tree'!K16="","",Revenue!K16+Cost!K16)</f>
        <v>-2613229.479379924</v>
      </c>
    </row>
    <row r="17" spans="2:11" ht="12.75">
      <c r="B17" s="33">
        <f>IF('multi-step tree'!B17="","",Revenue!B17+Cost!B17)</f>
      </c>
      <c r="C17" s="33">
        <f>IF('multi-step tree'!C17="","",Revenue!C17+Cost!C17)</f>
      </c>
      <c r="D17" s="33">
        <f>IF('multi-step tree'!D17="","",Revenue!D17+Cost!D17)</f>
      </c>
      <c r="E17" s="33">
        <f>IF('multi-step tree'!E17="","",Revenue!E17+Cost!E17)</f>
      </c>
      <c r="F17" s="33">
        <f>IF('multi-step tree'!F17="","",Revenue!F17+Cost!F17)</f>
        <v>-6986511.455852196</v>
      </c>
      <c r="G17" s="33">
        <f>IF('multi-step tree'!G17="","",Revenue!G17+Cost!G17)</f>
      </c>
      <c r="H17" s="33">
        <f>IF('multi-step tree'!H17="","",Revenue!H17+Cost!H17)</f>
        <v>-6273604.758404899</v>
      </c>
      <c r="I17" s="33">
        <f>IF('multi-step tree'!I17="","",Revenue!I17+Cost!I17)</f>
      </c>
      <c r="J17" s="33">
        <f>IF('multi-step tree'!J17="","",Revenue!J17+Cost!J17)</f>
        <v>-5468517.5920592565</v>
      </c>
      <c r="K17" s="33">
        <f>IF('multi-step tree'!K17="","",Revenue!K17+Cost!K17)</f>
      </c>
    </row>
    <row r="18" spans="2:11" ht="12.75">
      <c r="B18" s="33">
        <f>IF('multi-step tree'!B18="","",Revenue!B18+Cost!B18)</f>
      </c>
      <c r="C18" s="33">
        <f>IF('multi-step tree'!C18="","",Revenue!C18+Cost!C18)</f>
      </c>
      <c r="D18" s="33">
        <f>IF('multi-step tree'!D18="","",Revenue!D18+Cost!D18)</f>
      </c>
      <c r="E18" s="33">
        <f>IF('multi-step tree'!E18="","",Revenue!E18+Cost!E18)</f>
      </c>
      <c r="F18" s="33">
        <f>IF('multi-step tree'!F18="","",Revenue!F18+Cost!F18)</f>
      </c>
      <c r="G18" s="33">
        <f>IF('multi-step tree'!G18="","",Revenue!G18+Cost!G18)</f>
        <v>-8071780.6421367135</v>
      </c>
      <c r="H18" s="33">
        <f>IF('multi-step tree'!H18="","",Revenue!H18+Cost!H18)</f>
      </c>
      <c r="I18" s="33">
        <f>IF('multi-step tree'!I18="","",Revenue!I18+Cost!I18)</f>
        <v>-7499201.7362936335</v>
      </c>
      <c r="J18" s="33">
        <f>IF('multi-step tree'!J18="","",Revenue!J18+Cost!J18)</f>
      </c>
      <c r="K18" s="33">
        <f>IF('multi-step tree'!K18="","",Revenue!K18+Cost!K18)</f>
        <v>-6852587.066428547</v>
      </c>
    </row>
    <row r="19" spans="2:11" ht="12.75">
      <c r="B19" s="33">
        <f>IF('multi-step tree'!B19="","",Revenue!B19+Cost!B19)</f>
      </c>
      <c r="C19" s="33">
        <f>IF('multi-step tree'!C19="","",Revenue!C19+Cost!C19)</f>
      </c>
      <c r="D19" s="33">
        <f>IF('multi-step tree'!D19="","",Revenue!D19+Cost!D19)</f>
      </c>
      <c r="E19" s="33">
        <f>IF('multi-step tree'!E19="","",Revenue!E19+Cost!E19)</f>
      </c>
      <c r="F19" s="33">
        <f>IF('multi-step tree'!F19="","",Revenue!F19+Cost!F19)</f>
      </c>
      <c r="G19" s="33">
        <f>IF('multi-step tree'!G19="","",Revenue!G19+Cost!G19)</f>
      </c>
      <c r="H19" s="33">
        <f>IF('multi-step tree'!H19="","",Revenue!H19+Cost!H19)</f>
        <v>-8943426.602895748</v>
      </c>
      <c r="I19" s="33">
        <f>IF('multi-step tree'!I19="","",Revenue!I19+Cost!I19)</f>
      </c>
      <c r="J19" s="33">
        <f>IF('multi-step tree'!J19="","",Revenue!J19+Cost!J19)</f>
        <v>-8483553.516290756</v>
      </c>
      <c r="K19" s="33">
        <f>IF('multi-step tree'!K19="","",Revenue!K19+Cost!K19)</f>
      </c>
    </row>
    <row r="20" spans="2:11" ht="12.75">
      <c r="B20" s="33">
        <f>IF('multi-step tree'!B20="","",Revenue!B20+Cost!B20)</f>
      </c>
      <c r="C20" s="33">
        <f>IF('multi-step tree'!C20="","",Revenue!C20+Cost!C20)</f>
      </c>
      <c r="D20" s="33">
        <f>IF('multi-step tree'!D20="","",Revenue!D20+Cost!D20)</f>
      </c>
      <c r="E20" s="33">
        <f>IF('multi-step tree'!E20="","",Revenue!E20+Cost!E20)</f>
      </c>
      <c r="F20" s="33">
        <f>IF('multi-step tree'!F20="","",Revenue!F20+Cost!F20)</f>
      </c>
      <c r="G20" s="33">
        <f>IF('multi-step tree'!G20="","",Revenue!G20+Cost!G20)</f>
      </c>
      <c r="H20" s="33">
        <f>IF('multi-step tree'!H20="","",Revenue!H20+Cost!H20)</f>
      </c>
      <c r="I20" s="33">
        <f>IF('multi-step tree'!I20="","",Revenue!I20+Cost!I20)</f>
        <v>-9643498.705291508</v>
      </c>
      <c r="J20" s="33">
        <f>IF('multi-step tree'!J20="","",Revenue!J20+Cost!J20)</f>
      </c>
      <c r="K20" s="33">
        <f>IF('multi-step tree'!K20="","",Revenue!K20+Cost!K20)</f>
        <v>-9274146.54504696</v>
      </c>
    </row>
    <row r="21" spans="2:11" ht="12.75">
      <c r="B21" s="33">
        <f>IF('multi-step tree'!B21="","",Revenue!B21+Cost!B21)</f>
      </c>
      <c r="C21" s="33">
        <f>IF('multi-step tree'!C21="","",Revenue!C21+Cost!C21)</f>
      </c>
      <c r="D21" s="33">
        <f>IF('multi-step tree'!D21="","",Revenue!D21+Cost!D21)</f>
      </c>
      <c r="E21" s="33">
        <f>IF('multi-step tree'!E21="","",Revenue!E21+Cost!E21)</f>
      </c>
      <c r="F21" s="33">
        <f>IF('multi-step tree'!F21="","",Revenue!F21+Cost!F21)</f>
      </c>
      <c r="G21" s="33">
        <f>IF('multi-step tree'!G21="","",Revenue!G21+Cost!G21)</f>
      </c>
      <c r="H21" s="33">
        <f>IF('multi-step tree'!H21="","",Revenue!H21+Cost!H21)</f>
      </c>
      <c r="I21" s="33">
        <f>IF('multi-step tree'!I21="","",Revenue!I21+Cost!I21)</f>
      </c>
      <c r="J21" s="33">
        <f>IF('multi-step tree'!J21="","",Revenue!J21+Cost!J21)</f>
        <v>-10205769.36404158</v>
      </c>
      <c r="K21" s="33">
        <f>IF('multi-step tree'!K21="","",Revenue!K21+Cost!K21)</f>
      </c>
    </row>
    <row r="22" spans="2:11" ht="12.75">
      <c r="B22" s="33">
        <f>IF('multi-step tree'!B22="","",Revenue!B22+Cost!B22)</f>
      </c>
      <c r="C22" s="33">
        <f>IF('multi-step tree'!C22="","",Revenue!C22+Cost!C22)</f>
      </c>
      <c r="D22" s="33">
        <f>IF('multi-step tree'!D22="","",Revenue!D22+Cost!D22)</f>
      </c>
      <c r="E22" s="33">
        <f>IF('multi-step tree'!E22="","",Revenue!E22+Cost!E22)</f>
      </c>
      <c r="F22" s="33">
        <f>IF('multi-step tree'!F22="","",Revenue!F22+Cost!F22)</f>
      </c>
      <c r="G22" s="33">
        <f>IF('multi-step tree'!G22="","",Revenue!G22+Cost!G22)</f>
      </c>
      <c r="H22" s="33">
        <f>IF('multi-step tree'!H22="","",Revenue!H22+Cost!H22)</f>
      </c>
      <c r="I22" s="33">
        <f>IF('multi-step tree'!I22="","",Revenue!I22+Cost!I22)</f>
      </c>
      <c r="J22" s="33">
        <f>IF('multi-step tree'!J22="","",Revenue!J22+Cost!J22)</f>
      </c>
      <c r="K22" s="33">
        <f>IF('multi-step tree'!K22="","",Revenue!K22+Cost!K22)</f>
        <v>-10657363.267882809</v>
      </c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6" spans="1:11" ht="12.75">
      <c r="A26" s="2" t="s">
        <v>70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2.75">
      <c r="A28" t="s">
        <v>54</v>
      </c>
    </row>
    <row r="29" ht="12.75">
      <c r="B29" t="s">
        <v>72</v>
      </c>
    </row>
    <row r="30" spans="1:11" ht="12.75">
      <c r="A30" s="1"/>
      <c r="B30" s="33">
        <f>IF('multi-step tree'!B4="","",B4*'multi-step tree'!B131)</f>
      </c>
      <c r="C30" s="33">
        <f>IF('multi-step tree'!C4="","",C4*'multi-step tree'!C131)</f>
      </c>
      <c r="D30" s="33">
        <f>IF('multi-step tree'!D4="","",D4*'multi-step tree'!D131)</f>
      </c>
      <c r="E30" s="33">
        <f>IF('multi-step tree'!E4="","",E4*'multi-step tree'!E131)</f>
      </c>
      <c r="F30" s="33">
        <f>IF('multi-step tree'!F4="","",F4*'multi-step tree'!F131)</f>
      </c>
      <c r="G30" s="33">
        <f>IF('multi-step tree'!G4="","",G4*'multi-step tree'!G131)</f>
      </c>
      <c r="H30" s="33">
        <f>IF('multi-step tree'!H4="","",H4*'multi-step tree'!H131)</f>
      </c>
      <c r="I30" s="33">
        <f>IF('multi-step tree'!I4="","",I4*'multi-step tree'!I131)</f>
      </c>
      <c r="J30" s="33">
        <f>IF('multi-step tree'!J4="","",J4*'multi-step tree'!J131)</f>
      </c>
      <c r="K30" s="33">
        <f>IF('multi-step tree'!K4="","",K4*'multi-step tree'!K131)</f>
        <v>90361.56553478875</v>
      </c>
    </row>
    <row r="31" spans="2:11" ht="12.75">
      <c r="B31" s="33">
        <f>IF('multi-step tree'!B5="","",B5*'multi-step tree'!B132)</f>
      </c>
      <c r="C31" s="33">
        <f>IF('multi-step tree'!C5="","",C5*'multi-step tree'!C132)</f>
      </c>
      <c r="D31" s="33">
        <f>IF('multi-step tree'!D5="","",D5*'multi-step tree'!D132)</f>
      </c>
      <c r="E31" s="33">
        <f>IF('multi-step tree'!E5="","",E5*'multi-step tree'!E132)</f>
      </c>
      <c r="F31" s="33">
        <f>IF('multi-step tree'!F5="","",F5*'multi-step tree'!F132)</f>
      </c>
      <c r="G31" s="33">
        <f>IF('multi-step tree'!G5="","",G5*'multi-step tree'!G132)</f>
      </c>
      <c r="H31" s="33">
        <f>IF('multi-step tree'!H5="","",H5*'multi-step tree'!H132)</f>
      </c>
      <c r="I31" s="33">
        <f>IF('multi-step tree'!I5="","",I5*'multi-step tree'!I132)</f>
      </c>
      <c r="J31" s="33">
        <f>IF('multi-step tree'!J5="","",J5*'multi-step tree'!J132)</f>
        <v>153579.04967251664</v>
      </c>
      <c r="K31" s="33">
        <f>IF('multi-step tree'!K5="","",K5*'multi-step tree'!K132)</f>
      </c>
    </row>
    <row r="32" spans="2:11" ht="12.75">
      <c r="B32" s="33">
        <f>IF('multi-step tree'!B6="","",B6*'multi-step tree'!B133)</f>
      </c>
      <c r="C32" s="33">
        <f>IF('multi-step tree'!C6="","",C6*'multi-step tree'!C133)</f>
      </c>
      <c r="D32" s="33">
        <f>IF('multi-step tree'!D6="","",D6*'multi-step tree'!D133)</f>
      </c>
      <c r="E32" s="33">
        <f>IF('multi-step tree'!E6="","",E6*'multi-step tree'!E133)</f>
      </c>
      <c r="F32" s="33">
        <f>IF('multi-step tree'!F6="","",F6*'multi-step tree'!F133)</f>
      </c>
      <c r="G32" s="33">
        <f>IF('multi-step tree'!G6="","",G6*'multi-step tree'!G133)</f>
      </c>
      <c r="H32" s="33">
        <f>IF('multi-step tree'!H6="","",H6*'multi-step tree'!H133)</f>
      </c>
      <c r="I32" s="33">
        <f>IF('multi-step tree'!I6="","",I6*'multi-step tree'!I133)</f>
        <v>258876.64709919077</v>
      </c>
      <c r="J32" s="33">
        <f>IF('multi-step tree'!J6="","",J6*'multi-step tree'!J133)</f>
      </c>
      <c r="K32" s="33">
        <f>IF('multi-step tree'!K6="","",K6*'multi-step tree'!K133)</f>
        <v>643712.0143757837</v>
      </c>
    </row>
    <row r="33" spans="2:11" ht="12.75">
      <c r="B33" s="33">
        <f>IF('multi-step tree'!B7="","",B7*'multi-step tree'!B134)</f>
      </c>
      <c r="C33" s="33">
        <f>IF('multi-step tree'!C7="","",C7*'multi-step tree'!C134)</f>
      </c>
      <c r="D33" s="33">
        <f>IF('multi-step tree'!D7="","",D7*'multi-step tree'!D134)</f>
      </c>
      <c r="E33" s="33">
        <f>IF('multi-step tree'!E7="","",E7*'multi-step tree'!E134)</f>
      </c>
      <c r="F33" s="33">
        <f>IF('multi-step tree'!F7="","",F7*'multi-step tree'!F134)</f>
      </c>
      <c r="G33" s="33">
        <f>IF('multi-step tree'!G7="","",G7*'multi-step tree'!G134)</f>
      </c>
      <c r="H33" s="33">
        <f>IF('multi-step tree'!H7="","",H7*'multi-step tree'!H134)</f>
        <v>431040.6306709732</v>
      </c>
      <c r="I33" s="33">
        <f>IF('multi-step tree'!I7="","",I7*'multi-step tree'!I134)</f>
      </c>
      <c r="J33" s="33">
        <f>IF('multi-step tree'!J7="","",J7*'multi-step tree'!J134)</f>
        <v>957463.7511829966</v>
      </c>
      <c r="K33" s="33">
        <f>IF('multi-step tree'!K7="","",K7*'multi-step tree'!K134)</f>
      </c>
    </row>
    <row r="34" spans="2:11" ht="12.75">
      <c r="B34" s="33">
        <f>IF('multi-step tree'!B8="","",B8*'multi-step tree'!B135)</f>
      </c>
      <c r="C34" s="33">
        <f>IF('multi-step tree'!C8="","",C8*'multi-step tree'!C135)</f>
      </c>
      <c r="D34" s="33">
        <f>IF('multi-step tree'!D8="","",D8*'multi-step tree'!D135)</f>
      </c>
      <c r="E34" s="33">
        <f>IF('multi-step tree'!E8="","",E8*'multi-step tree'!E135)</f>
      </c>
      <c r="F34" s="33">
        <f>IF('multi-step tree'!F8="","",F8*'multi-step tree'!F135)</f>
      </c>
      <c r="G34" s="33">
        <f>IF('multi-step tree'!G8="","",G8*'multi-step tree'!G135)</f>
        <v>704369.3915368543</v>
      </c>
      <c r="H34" s="33">
        <f>IF('multi-step tree'!H8="","",H8*'multi-step tree'!H135)</f>
      </c>
      <c r="I34" s="33">
        <f>IF('multi-step tree'!I8="","",I8*'multi-step tree'!I135)</f>
        <v>1379547.0726704777</v>
      </c>
      <c r="J34" s="33">
        <f>IF('multi-step tree'!J8="","",J8*'multi-step tree'!J135)</f>
      </c>
      <c r="K34" s="33">
        <f>IF('multi-step tree'!K8="","",K8*'multi-step tree'!K135)</f>
        <v>1978872.404224938</v>
      </c>
    </row>
    <row r="35" spans="2:11" ht="12.75">
      <c r="B35" s="33">
        <f>IF('multi-step tree'!B9="","",B9*'multi-step tree'!B136)</f>
      </c>
      <c r="C35" s="33">
        <f>IF('multi-step tree'!C9="","",C9*'multi-step tree'!C136)</f>
      </c>
      <c r="D35" s="33">
        <f>IF('multi-step tree'!D9="","",D9*'multi-step tree'!D136)</f>
      </c>
      <c r="E35" s="33">
        <f>IF('multi-step tree'!E9="","",E9*'multi-step tree'!E136)</f>
      </c>
      <c r="F35" s="33">
        <f>IF('multi-step tree'!F9="","",F9*'multi-step tree'!F136)</f>
        <v>1117250.9043645444</v>
      </c>
      <c r="G35" s="33">
        <f>IF('multi-step tree'!G9="","",G9*'multi-step tree'!G136)</f>
      </c>
      <c r="H35" s="33">
        <f>IF('multi-step tree'!H9="","",H9*'multi-step tree'!H136)</f>
        <v>1898867.1727200025</v>
      </c>
      <c r="I35" s="33">
        <f>IF('multi-step tree'!I9="","",I9*'multi-step tree'!I136)</f>
      </c>
      <c r="J35" s="33">
        <f>IF('multi-step tree'!J9="","",J9*'multi-step tree'!J136)</f>
        <v>2497270.186159629</v>
      </c>
      <c r="K35" s="33">
        <f>IF('multi-step tree'!K9="","",K9*'multi-step tree'!K136)</f>
      </c>
    </row>
    <row r="36" spans="2:11" ht="12.75">
      <c r="B36" s="33">
        <f>IF('multi-step tree'!B10="","",B10*'multi-step tree'!B137)</f>
      </c>
      <c r="C36" s="33">
        <f>IF('multi-step tree'!C10="","",C10*'multi-step tree'!C137)</f>
      </c>
      <c r="D36" s="33">
        <f>IF('multi-step tree'!D10="","",D10*'multi-step tree'!D137)</f>
      </c>
      <c r="E36" s="33">
        <f>IF('multi-step tree'!E10="","",E10*'multi-step tree'!E137)</f>
        <v>1684997.1995118775</v>
      </c>
      <c r="F36" s="33">
        <f>IF('multi-step tree'!F10="","",F10*'multi-step tree'!F137)</f>
      </c>
      <c r="G36" s="33">
        <f>IF('multi-step tree'!G10="","",G10*'multi-step tree'!G137)</f>
        <v>2438059.3783337725</v>
      </c>
      <c r="H36" s="33">
        <f>IF('multi-step tree'!H10="","",H10*'multi-step tree'!H137)</f>
      </c>
      <c r="I36" s="33">
        <f>IF('multi-step tree'!I10="","",I10*'multi-step tree'!I137)</f>
        <v>2936307.9412128706</v>
      </c>
      <c r="J36" s="33">
        <f>IF('multi-step tree'!J10="","",J10*'multi-step tree'!J137)</f>
      </c>
      <c r="K36" s="33">
        <f>IF('multi-step tree'!K10="","",K10*'multi-step tree'!K137)</f>
        <v>3343345.856217712</v>
      </c>
    </row>
    <row r="37" spans="2:11" ht="12.75">
      <c r="B37" s="33">
        <f>IF('multi-step tree'!B11="","",B11*'multi-step tree'!B138)</f>
      </c>
      <c r="C37" s="33">
        <f>IF('multi-step tree'!C11="","",C11*'multi-step tree'!C138)</f>
      </c>
      <c r="D37" s="33">
        <f>IF('multi-step tree'!D11="","",D11*'multi-step tree'!D138)</f>
        <v>2309512.5892717913</v>
      </c>
      <c r="E37" s="33">
        <f>IF('multi-step tree'!E11="","",E11*'multi-step tree'!E138)</f>
      </c>
      <c r="F37" s="33">
        <f>IF('multi-step tree'!F11="","",F11*'multi-step tree'!F138)</f>
        <v>2788690.2514012097</v>
      </c>
      <c r="G37" s="33">
        <f>IF('multi-step tree'!G11="","",G11*'multi-step tree'!G138)</f>
      </c>
      <c r="H37" s="33">
        <f>IF('multi-step tree'!H11="","",H11*'multi-step tree'!H138)</f>
        <v>3097610.60975201</v>
      </c>
      <c r="I37" s="33">
        <f>IF('multi-step tree'!I11="","",I11*'multi-step tree'!I138)</f>
      </c>
      <c r="J37" s="33">
        <f>IF('multi-step tree'!J11="","",J11*'multi-step tree'!J138)</f>
        <v>3377014.121096732</v>
      </c>
      <c r="K37" s="33">
        <f>IF('multi-step tree'!K11="","",K11*'multi-step tree'!K138)</f>
      </c>
    </row>
    <row r="38" spans="1:11" ht="12.75">
      <c r="A38" s="4"/>
      <c r="B38" s="33">
        <f>IF('multi-step tree'!B12="","",B12*'multi-step tree'!B139)</f>
      </c>
      <c r="C38" s="33">
        <f>IF('multi-step tree'!C12="","",C12*'multi-step tree'!C139)</f>
        <v>2517443.547293284</v>
      </c>
      <c r="D38" s="33">
        <f>IF('multi-step tree'!D12="","",D12*'multi-step tree'!D139)</f>
      </c>
      <c r="E38" s="33">
        <f>IF('multi-step tree'!E12="","",E12*'multi-step tree'!E139)</f>
        <v>2546010.1371422512</v>
      </c>
      <c r="F38" s="33">
        <f>IF('multi-step tree'!F12="","",F12*'multi-step tree'!F139)</f>
      </c>
      <c r="G38" s="33">
        <f>IF('multi-step tree'!G12="","",G12*'multi-step tree'!G139)</f>
        <v>2708241.662234555</v>
      </c>
      <c r="H38" s="33">
        <f>IF('multi-step tree'!H12="","",H12*'multi-step tree'!H139)</f>
      </c>
      <c r="I38" s="33">
        <f>IF('multi-step tree'!I12="","",I12*'multi-step tree'!I139)</f>
        <v>2919946.5717714815</v>
      </c>
      <c r="J38" s="33">
        <f>IF('multi-step tree'!J12="","",J12*'multi-step tree'!J139)</f>
      </c>
      <c r="K38" s="33">
        <f>IF('multi-step tree'!K12="","",K12*'multi-step tree'!K139)</f>
        <v>3159870.0868746545</v>
      </c>
    </row>
    <row r="39" spans="2:11" ht="12.75">
      <c r="B39" s="33">
        <f>IF('multi-step tree'!B13="","",B13*'multi-step tree'!B140)</f>
        <v>750000</v>
      </c>
      <c r="C39" s="33">
        <f>IF('multi-step tree'!C13="","",C13*'multi-step tree'!C140)</f>
      </c>
      <c r="D39" s="33">
        <f>IF('multi-step tree'!D13="","",D13*'multi-step tree'!D140)</f>
        <v>1192293.3264154792</v>
      </c>
      <c r="E39" s="33">
        <f>IF('multi-step tree'!E13="","",E13*'multi-step tree'!E140)</f>
      </c>
      <c r="F39" s="33">
        <f>IF('multi-step tree'!F13="","",F13*'multi-step tree'!F140)</f>
        <v>1545601.9136724984</v>
      </c>
      <c r="G39" s="33">
        <f>IF('multi-step tree'!G13="","",G13*'multi-step tree'!G140)</f>
      </c>
      <c r="H39" s="33">
        <f>IF('multi-step tree'!H13="","",H13*'multi-step tree'!H140)</f>
        <v>1866312.9901945028</v>
      </c>
      <c r="I39" s="33">
        <f>IF('multi-step tree'!I13="","",I13*'multi-step tree'!I140)</f>
      </c>
      <c r="J39" s="33">
        <f>IF('multi-step tree'!J13="","",J13*'multi-step tree'!J140)</f>
        <v>2173420.8471355094</v>
      </c>
      <c r="K39" s="33">
        <f>IF('multi-step tree'!K13="","",K13*'multi-step tree'!K140)</f>
      </c>
    </row>
    <row r="40" spans="2:11" ht="12.75">
      <c r="B40" s="33">
        <f>IF('multi-step tree'!B14="","",B14*'multi-step tree'!B141)</f>
      </c>
      <c r="C40" s="33">
        <f>IF('multi-step tree'!C14="","",C14*'multi-step tree'!C141)</f>
        <v>-1095088.8593582292</v>
      </c>
      <c r="D40" s="33">
        <f>IF('multi-step tree'!D14="","",D14*'multi-step tree'!D141)</f>
      </c>
      <c r="E40" s="33">
        <f>IF('multi-step tree'!E14="","",E14*'multi-step tree'!E141)</f>
        <v>-206288.43771442687</v>
      </c>
      <c r="F40" s="33">
        <f>IF('multi-step tree'!F14="","",F14*'multi-step tree'!F141)</f>
      </c>
      <c r="G40" s="33">
        <f>IF('multi-step tree'!G14="","",G14*'multi-step tree'!G141)</f>
        <v>369995.655555895</v>
      </c>
      <c r="H40" s="33">
        <f>IF('multi-step tree'!H14="","",H14*'multi-step tree'!H141)</f>
      </c>
      <c r="I40" s="33">
        <f>IF('multi-step tree'!I14="","",I14*'multi-step tree'!I141)</f>
        <v>826528.9912301205</v>
      </c>
      <c r="J40" s="33">
        <f>IF('multi-step tree'!J14="","",J14*'multi-step tree'!J141)</f>
      </c>
      <c r="K40" s="33">
        <f>IF('multi-step tree'!K14="","",K14*'multi-step tree'!K141)</f>
        <v>1224986.2924308751</v>
      </c>
    </row>
    <row r="41" spans="2:11" ht="12.75">
      <c r="B41" s="33">
        <f>IF('multi-step tree'!B15="","",B15*'multi-step tree'!B142)</f>
      </c>
      <c r="C41" s="33">
        <f>IF('multi-step tree'!C15="","",C15*'multi-step tree'!C142)</f>
      </c>
      <c r="D41" s="33">
        <f>IF('multi-step tree'!D15="","",D15*'multi-step tree'!D142)</f>
        <v>-1372978.7415991812</v>
      </c>
      <c r="E41" s="33">
        <f>IF('multi-step tree'!E15="","",E15*'multi-step tree'!E142)</f>
      </c>
      <c r="F41" s="33">
        <f>IF('multi-step tree'!F15="","",F15*'multi-step tree'!F142)</f>
        <v>-957522.7889479682</v>
      </c>
      <c r="G41" s="33">
        <f>IF('multi-step tree'!G15="","",G15*'multi-step tree'!G142)</f>
      </c>
      <c r="H41" s="33">
        <f>IF('multi-step tree'!H15="","",H15*'multi-step tree'!H142)</f>
        <v>-488145.0612542765</v>
      </c>
      <c r="I41" s="33">
        <f>IF('multi-step tree'!I15="","",I15*'multi-step tree'!I142)</f>
      </c>
      <c r="J41" s="33">
        <f>IF('multi-step tree'!J15="","",J15*'multi-step tree'!J142)</f>
        <v>-52436.111896999166</v>
      </c>
      <c r="K41" s="33">
        <f>IF('multi-step tree'!K15="","",K15*'multi-step tree'!K142)</f>
      </c>
    </row>
    <row r="42" spans="2:11" ht="12.75">
      <c r="B42" s="33">
        <f>IF('multi-step tree'!B16="","",B16*'multi-step tree'!B143)</f>
      </c>
      <c r="C42" s="33">
        <f>IF('multi-step tree'!C16="","",C16*'multi-step tree'!C143)</f>
      </c>
      <c r="D42" s="33">
        <f>IF('multi-step tree'!D16="","",D16*'multi-step tree'!D143)</f>
      </c>
      <c r="E42" s="33">
        <f>IF('multi-step tree'!E16="","",E16*'multi-step tree'!E143)</f>
        <v>-1153570.175456154</v>
      </c>
      <c r="F42" s="33">
        <f>IF('multi-step tree'!F16="","",F16*'multi-step tree'!F143)</f>
      </c>
      <c r="G42" s="33">
        <f>IF('multi-step tree'!G16="","",G16*'multi-step tree'!G143)</f>
        <v>-1176037.1322198182</v>
      </c>
      <c r="H42" s="33">
        <f>IF('multi-step tree'!H16="","",H16*'multi-step tree'!H143)</f>
      </c>
      <c r="I42" s="33">
        <f>IF('multi-step tree'!I16="","",I16*'multi-step tree'!I143)</f>
        <v>-943009.4616382696</v>
      </c>
      <c r="J42" s="33">
        <f>IF('multi-step tree'!J16="","",J16*'multi-step tree'!J143)</f>
      </c>
      <c r="K42" s="33">
        <f>IF('multi-step tree'!K16="","",K16*'multi-step tree'!K143)</f>
        <v>-636968.0076834513</v>
      </c>
    </row>
    <row r="43" spans="2:11" ht="12.75">
      <c r="B43" s="33">
        <f>IF('multi-step tree'!B17="","",B17*'multi-step tree'!B144)</f>
      </c>
      <c r="C43" s="33">
        <f>IF('multi-step tree'!C17="","",C17*'multi-step tree'!C144)</f>
      </c>
      <c r="D43" s="33">
        <f>IF('multi-step tree'!D17="","",D17*'multi-step tree'!D144)</f>
      </c>
      <c r="E43" s="33">
        <f>IF('multi-step tree'!E17="","",E17*'multi-step tree'!E144)</f>
      </c>
      <c r="F43" s="33">
        <f>IF('multi-step tree'!F17="","",F17*'multi-step tree'!F144)</f>
        <v>-842881.8284647677</v>
      </c>
      <c r="G43" s="33">
        <f>IF('multi-step tree'!G17="","",G17*'multi-step tree'!G144)</f>
      </c>
      <c r="H43" s="33">
        <f>IF('multi-step tree'!H17="","",H17*'multi-step tree'!H144)</f>
        <v>-1099052.4105985642</v>
      </c>
      <c r="I43" s="33">
        <f>IF('multi-step tree'!I17="","",I17*'multi-step tree'!I144)</f>
      </c>
      <c r="J43" s="33">
        <f>IF('multi-step tree'!J17="","",J17*'multi-step tree'!J144)</f>
        <v>-1081985.2146553167</v>
      </c>
      <c r="K43" s="33">
        <f>IF('multi-step tree'!K17="","",K17*'multi-step tree'!K144)</f>
      </c>
    </row>
    <row r="44" spans="2:11" ht="12.75">
      <c r="B44" s="33">
        <f>IF('multi-step tree'!B18="","",B18*'multi-step tree'!B145)</f>
      </c>
      <c r="C44" s="33">
        <f>IF('multi-step tree'!C18="","",C18*'multi-step tree'!C145)</f>
      </c>
      <c r="D44" s="33">
        <f>IF('multi-step tree'!D18="","",D18*'multi-step tree'!D145)</f>
      </c>
      <c r="E44" s="33">
        <f>IF('multi-step tree'!E18="","",E18*'multi-step tree'!E145)</f>
      </c>
      <c r="F44" s="33">
        <f>IF('multi-step tree'!F18="","",F18*'multi-step tree'!F145)</f>
      </c>
      <c r="G44" s="33">
        <f>IF('multi-step tree'!G18="","",G18*'multi-step tree'!G145)</f>
        <v>-573921.1710604618</v>
      </c>
      <c r="H44" s="33">
        <f>IF('multi-step tree'!H18="","",H18*'multi-step tree'!H145)</f>
      </c>
      <c r="I44" s="33">
        <f>IF('multi-step tree'!I18="","",I18*'multi-step tree'!I145)</f>
        <v>-903315.8986875889</v>
      </c>
      <c r="J44" s="33">
        <f>IF('multi-step tree'!J18="","",J18*'multi-step tree'!J145)</f>
      </c>
      <c r="K44" s="33">
        <f>IF('multi-step tree'!K18="","",K18*'multi-step tree'!K145)</f>
        <v>-1027371.0487018096</v>
      </c>
    </row>
    <row r="45" spans="2:11" ht="12.75">
      <c r="B45" s="33">
        <f>IF('multi-step tree'!B19="","",B19*'multi-step tree'!B146)</f>
      </c>
      <c r="C45" s="33">
        <f>IF('multi-step tree'!C19="","",C19*'multi-step tree'!C146)</f>
      </c>
      <c r="D45" s="33">
        <f>IF('multi-step tree'!D19="","",D19*'multi-step tree'!D146)</f>
      </c>
      <c r="E45" s="33">
        <f>IF('multi-step tree'!E19="","",E19*'multi-step tree'!E146)</f>
      </c>
      <c r="F45" s="33">
        <f>IF('multi-step tree'!F19="","",F19*'multi-step tree'!F146)</f>
      </c>
      <c r="G45" s="33">
        <f>IF('multi-step tree'!G19="","",G19*'multi-step tree'!G146)</f>
      </c>
      <c r="H45" s="33">
        <f>IF('multi-step tree'!H19="","",H19*'multi-step tree'!H146)</f>
        <v>-374768.79341295816</v>
      </c>
      <c r="I45" s="33">
        <f>IF('multi-step tree'!I19="","",I19*'multi-step tree'!I146)</f>
      </c>
      <c r="J45" s="33">
        <f>IF('multi-step tree'!J19="","",J19*'multi-step tree'!J146)</f>
        <v>-688289.187225292</v>
      </c>
      <c r="K45" s="33">
        <f>IF('multi-step tree'!K19="","",K19*'multi-step tree'!K146)</f>
      </c>
    </row>
    <row r="46" spans="2:11" ht="12.75">
      <c r="B46" s="33">
        <f>IF('multi-step tree'!B20="","",B20*'multi-step tree'!B147)</f>
      </c>
      <c r="C46" s="33">
        <f>IF('multi-step tree'!C20="","",C20*'multi-step tree'!C147)</f>
      </c>
      <c r="D46" s="33">
        <f>IF('multi-step tree'!D20="","",D20*'multi-step tree'!D147)</f>
      </c>
      <c r="E46" s="33">
        <f>IF('multi-step tree'!E20="","",E20*'multi-step tree'!E147)</f>
      </c>
      <c r="F46" s="33">
        <f>IF('multi-step tree'!F20="","",F20*'multi-step tree'!F147)</f>
      </c>
      <c r="G46" s="33">
        <f>IF('multi-step tree'!G20="","",G20*'multi-step tree'!G147)</f>
      </c>
      <c r="H46" s="33">
        <f>IF('multi-step tree'!H20="","",H20*'multi-step tree'!H147)</f>
      </c>
      <c r="I46" s="33">
        <f>IF('multi-step tree'!I20="","",I20*'multi-step tree'!I147)</f>
        <v>-238161.01840107134</v>
      </c>
      <c r="J46" s="33">
        <f>IF('multi-step tree'!J20="","",J20*'multi-step tree'!J147)</f>
      </c>
      <c r="K46" s="33">
        <f>IF('multi-step tree'!K20="","",K20*'multi-step tree'!K147)</f>
        <v>-498880.1207363874</v>
      </c>
    </row>
    <row r="47" spans="2:11" ht="12.75">
      <c r="B47" s="33">
        <f>IF('multi-step tree'!B21="","",B21*'multi-step tree'!B148)</f>
      </c>
      <c r="C47" s="33">
        <f>IF('multi-step tree'!C21="","",C21*'multi-step tree'!C148)</f>
      </c>
      <c r="D47" s="33">
        <f>IF('multi-step tree'!D21="","",D21*'multi-step tree'!D148)</f>
      </c>
      <c r="E47" s="33">
        <f>IF('multi-step tree'!E21="","",E21*'multi-step tree'!E148)</f>
      </c>
      <c r="F47" s="33">
        <f>IF('multi-step tree'!F21="","",F21*'multi-step tree'!F148)</f>
      </c>
      <c r="G47" s="33">
        <f>IF('multi-step tree'!G21="","",G21*'multi-step tree'!G148)</f>
      </c>
      <c r="H47" s="33">
        <f>IF('multi-step tree'!H21="","",H21*'multi-step tree'!H148)</f>
      </c>
      <c r="I47" s="33">
        <f>IF('multi-step tree'!I21="","",I21*'multi-step tree'!I148)</f>
      </c>
      <c r="J47" s="33">
        <f>IF('multi-step tree'!J21="","",J21*'multi-step tree'!J148)</f>
        <v>-148545.11720583632</v>
      </c>
      <c r="K47" s="33">
        <f>IF('multi-step tree'!K21="","",K21*'multi-step tree'!K148)</f>
      </c>
    </row>
    <row r="48" spans="2:11" ht="12.75">
      <c r="B48" s="33">
        <f>IF('multi-step tree'!B22="","",B22*'multi-step tree'!B149)</f>
      </c>
      <c r="C48" s="33">
        <f>IF('multi-step tree'!C22="","",C22*'multi-step tree'!C149)</f>
      </c>
      <c r="D48" s="33">
        <f>IF('multi-step tree'!D22="","",D22*'multi-step tree'!D149)</f>
      </c>
      <c r="E48" s="33">
        <f>IF('multi-step tree'!E22="","",E22*'multi-step tree'!E149)</f>
      </c>
      <c r="F48" s="33">
        <f>IF('multi-step tree'!F22="","",F22*'multi-step tree'!F149)</f>
      </c>
      <c r="G48" s="33">
        <f>IF('multi-step tree'!G22="","",G22*'multi-step tree'!G149)</f>
      </c>
      <c r="H48" s="33">
        <f>IF('multi-step tree'!H22="","",H22*'multi-step tree'!H149)</f>
      </c>
      <c r="I48" s="33">
        <f>IF('multi-step tree'!I22="","",I22*'multi-step tree'!I149)</f>
      </c>
      <c r="J48" s="33">
        <f>IF('multi-step tree'!J22="","",J22*'multi-step tree'!J149)</f>
      </c>
      <c r="K48" s="33">
        <f>IF('multi-step tree'!K22="","",K22*'multi-step tree'!K149)</f>
        <v>-91419.528997372</v>
      </c>
    </row>
    <row r="49" spans="2:11" ht="12.7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75">
      <c r="A50" t="s">
        <v>15</v>
      </c>
      <c r="B50">
        <v>1</v>
      </c>
      <c r="C50">
        <v>2</v>
      </c>
      <c r="D50">
        <v>3</v>
      </c>
      <c r="E50">
        <v>4</v>
      </c>
      <c r="F50">
        <v>5</v>
      </c>
      <c r="G50">
        <v>6</v>
      </c>
      <c r="H50">
        <v>7</v>
      </c>
      <c r="I50">
        <v>8</v>
      </c>
      <c r="J50">
        <v>9</v>
      </c>
      <c r="K50">
        <v>10</v>
      </c>
    </row>
    <row r="51" spans="1:11" ht="12.75">
      <c r="A51" t="s">
        <v>56</v>
      </c>
      <c r="B51" s="33">
        <f aca="true" t="shared" si="0" ref="B51:K51">SUM(B30:B48)</f>
        <v>750000</v>
      </c>
      <c r="C51" s="33">
        <f t="shared" si="0"/>
        <v>1422354.6879350548</v>
      </c>
      <c r="D51" s="33">
        <f t="shared" si="0"/>
        <v>2128827.1740880893</v>
      </c>
      <c r="E51" s="33">
        <f t="shared" si="0"/>
        <v>2871148.7234835476</v>
      </c>
      <c r="F51" s="33">
        <f t="shared" si="0"/>
        <v>3651138.452025517</v>
      </c>
      <c r="G51" s="33">
        <f t="shared" si="0"/>
        <v>4470707.784380796</v>
      </c>
      <c r="H51" s="33">
        <f t="shared" si="0"/>
        <v>5331865.138071689</v>
      </c>
      <c r="I51" s="33">
        <f t="shared" si="0"/>
        <v>6236720.845257211</v>
      </c>
      <c r="J51" s="33">
        <f t="shared" si="0"/>
        <v>7187492.32426394</v>
      </c>
      <c r="K51" s="33">
        <f t="shared" si="0"/>
        <v>8186509.513539733</v>
      </c>
    </row>
    <row r="52" spans="1:11" ht="12.75">
      <c r="A52" t="s">
        <v>51</v>
      </c>
      <c r="B52" s="5">
        <f aca="true" t="shared" si="1" ref="B52:K52">EXP(-rf*(B50-1))</f>
        <v>1</v>
      </c>
      <c r="C52" s="5">
        <f t="shared" si="1"/>
        <v>0.951229424500714</v>
      </c>
      <c r="D52" s="5">
        <f t="shared" si="1"/>
        <v>0.9048374180359595</v>
      </c>
      <c r="E52" s="5">
        <f t="shared" si="1"/>
        <v>0.8607079764250578</v>
      </c>
      <c r="F52" s="5">
        <f t="shared" si="1"/>
        <v>0.8187307530779818</v>
      </c>
      <c r="G52" s="5">
        <f t="shared" si="1"/>
        <v>0.7788007830714049</v>
      </c>
      <c r="H52" s="5">
        <f t="shared" si="1"/>
        <v>0.7408182206817179</v>
      </c>
      <c r="I52" s="5">
        <f t="shared" si="1"/>
        <v>0.7046880897187134</v>
      </c>
      <c r="J52" s="5">
        <f t="shared" si="1"/>
        <v>0.6703200460356393</v>
      </c>
      <c r="K52" s="5">
        <f t="shared" si="1"/>
        <v>0.6376281516217733</v>
      </c>
    </row>
    <row r="53" spans="1:11" ht="12.75">
      <c r="A53" t="s">
        <v>52</v>
      </c>
      <c r="B53" s="33">
        <f aca="true" t="shared" si="2" ref="B53:K53">B51*B52</f>
        <v>750000</v>
      </c>
      <c r="C53" s="33">
        <f t="shared" si="2"/>
        <v>1352985.6312403549</v>
      </c>
      <c r="D53" s="33">
        <f t="shared" si="2"/>
        <v>1926242.4836466548</v>
      </c>
      <c r="E53" s="33">
        <f t="shared" si="2"/>
        <v>2471220.607804912</v>
      </c>
      <c r="F53" s="33">
        <f t="shared" si="2"/>
        <v>2989299.334418828</v>
      </c>
      <c r="G53" s="33">
        <f t="shared" si="2"/>
        <v>3481790.72335919</v>
      </c>
      <c r="H53" s="33">
        <f t="shared" si="2"/>
        <v>3949942.8445011503</v>
      </c>
      <c r="I53" s="33">
        <f t="shared" si="2"/>
        <v>4394942.898553183</v>
      </c>
      <c r="J53" s="33">
        <f t="shared" si="2"/>
        <v>4817920.185681408</v>
      </c>
      <c r="K53" s="33">
        <f t="shared" si="2"/>
        <v>5219948.929352403</v>
      </c>
    </row>
    <row r="54" spans="1:11" ht="12.75">
      <c r="A54" t="s">
        <v>53</v>
      </c>
      <c r="B54" s="33">
        <f>SUM(B53:K53)</f>
        <v>31354293.638558082</v>
      </c>
      <c r="C54" s="33"/>
      <c r="D54" s="33"/>
      <c r="E54" s="33"/>
      <c r="F54" s="33"/>
      <c r="G54" s="33"/>
      <c r="H54" s="33"/>
      <c r="I54" s="33"/>
      <c r="J54" s="33"/>
      <c r="K54" s="33"/>
    </row>
    <row r="56" ht="12.75">
      <c r="A56" t="s">
        <v>57</v>
      </c>
    </row>
    <row r="57" ht="12.75">
      <c r="B57" t="s">
        <v>58</v>
      </c>
    </row>
    <row r="58" spans="1:12" ht="12.75">
      <c r="A58" s="1"/>
      <c r="B58" s="33">
        <f>IF('multi-step tree'!B4="","",B4+(p*C57+(1-p)*C59)*EXP(-rf))</f>
      </c>
      <c r="C58" s="33">
        <f>IF('multi-step tree'!C4="","",C4+(p*D57+(1-p)*D59)*EXP(-rf))</f>
      </c>
      <c r="D58" s="33">
        <f>IF('multi-step tree'!D4="","",D4+(p*E57+(1-p)*E59)*EXP(-rf))</f>
      </c>
      <c r="E58" s="33">
        <f>IF('multi-step tree'!E4="","",E4+(p*F57+(1-p)*F59)*EXP(-rf))</f>
      </c>
      <c r="F58" s="33">
        <f>IF('multi-step tree'!F4="","",F4+(p*G57+(1-p)*G59)*EXP(-rf))</f>
      </c>
      <c r="G58" s="33">
        <f>IF('multi-step tree'!G4="","",G4+(p*H57+(1-p)*H59)*EXP(-rf))</f>
      </c>
      <c r="H58" s="33">
        <f>IF('multi-step tree'!H4="","",H4+(p*I57+(1-p)*I59)*EXP(-rf))</f>
      </c>
      <c r="I58" s="33">
        <f>IF('multi-step tree'!I4="","",I4+(p*J57+(1-p)*J59)*EXP(-rf))</f>
      </c>
      <c r="J58" s="33">
        <f>IF('multi-step tree'!J4="","",J4+(p*K57+(1-p)*K59)*EXP(-rf))</f>
      </c>
      <c r="K58" s="33">
        <f>IF('multi-step tree'!K4="","",K4)</f>
        <v>272132123.697401</v>
      </c>
      <c r="L58" s="29"/>
    </row>
    <row r="59" spans="2:11" ht="12.75">
      <c r="B59" s="33">
        <f>IF('multi-step tree'!B5="","",B5+(p*C58+(1-p)*C60)*EXP(-rf))</f>
      </c>
      <c r="C59" s="33">
        <f>IF('multi-step tree'!C5="","",C5+(p*D58+(1-p)*D60)*EXP(-rf))</f>
      </c>
      <c r="D59" s="33">
        <f>IF('multi-step tree'!D5="","",D5+(p*E58+(1-p)*E60)*EXP(-rf))</f>
      </c>
      <c r="E59" s="33">
        <f>IF('multi-step tree'!E5="","",E5+(p*F58+(1-p)*F60)*EXP(-rf))</f>
      </c>
      <c r="F59" s="33">
        <f>IF('multi-step tree'!F5="","",F5+(p*G58+(1-p)*G60)*EXP(-rf))</f>
      </c>
      <c r="G59" s="33">
        <f>IF('multi-step tree'!G5="","",G5+(p*H58+(1-p)*H60)*EXP(-rf))</f>
      </c>
      <c r="H59" s="33">
        <f>IF('multi-step tree'!H5="","",H5+(p*I58+(1-p)*I60)*EXP(-rf))</f>
      </c>
      <c r="I59" s="33">
        <f>IF('multi-step tree'!I5="","",I5+(p*J58+(1-p)*J60)*EXP(-rf))</f>
      </c>
      <c r="J59" s="33">
        <f>IF('multi-step tree'!J5="","",J5+(p*K58+(1-p)*K60)*EXP(-rf))</f>
        <v>380369465.83431226</v>
      </c>
      <c r="K59" s="33">
        <f>IF('multi-step tree'!K5="","",K5)</f>
      </c>
    </row>
    <row r="60" spans="2:11" ht="12.75">
      <c r="B60" s="33">
        <f>IF('multi-step tree'!B6="","",B6+(p*C59+(1-p)*C61)*EXP(-rf))</f>
      </c>
      <c r="C60" s="33">
        <f>IF('multi-step tree'!C6="","",C6+(p*D59+(1-p)*D61)*EXP(-rf))</f>
      </c>
      <c r="D60" s="33">
        <f>IF('multi-step tree'!D6="","",D6+(p*E59+(1-p)*E61)*EXP(-rf))</f>
      </c>
      <c r="E60" s="33">
        <f>IF('multi-step tree'!E6="","",E6+(p*F59+(1-p)*F61)*EXP(-rf))</f>
      </c>
      <c r="F60" s="33">
        <f>IF('multi-step tree'!F6="","",F6+(p*G59+(1-p)*G61)*EXP(-rf))</f>
      </c>
      <c r="G60" s="33">
        <f>IF('multi-step tree'!G6="","",G6+(p*H59+(1-p)*H61)*EXP(-rf))</f>
      </c>
      <c r="H60" s="33">
        <f>IF('multi-step tree'!H6="","",H6+(p*I59+(1-p)*I61)*EXP(-rf))</f>
      </c>
      <c r="I60" s="33">
        <f>IF('multi-step tree'!I6="","",I6+(p*J59+(1-p)*J61)*EXP(-rf))</f>
        <v>395989351.7116027</v>
      </c>
      <c r="J60" s="33">
        <f>IF('multi-step tree'!J6="","",J6+(p*K59+(1-p)*K61)*EXP(-rf))</f>
      </c>
      <c r="K60" s="33">
        <f>IF('multi-step tree'!K6="","",K6)</f>
        <v>150084448.91849247</v>
      </c>
    </row>
    <row r="61" spans="2:11" ht="12.75">
      <c r="B61" s="33">
        <f>IF('multi-step tree'!B7="","",B7+(p*C60+(1-p)*C62)*EXP(-rf))</f>
      </c>
      <c r="C61" s="33">
        <f>IF('multi-step tree'!C7="","",C7+(p*D60+(1-p)*D62)*EXP(-rf))</f>
      </c>
      <c r="D61" s="33">
        <f>IF('multi-step tree'!D7="","",D7+(p*E60+(1-p)*E62)*EXP(-rf))</f>
      </c>
      <c r="E61" s="33">
        <f>IF('multi-step tree'!E7="","",E7+(p*F60+(1-p)*F62)*EXP(-rf))</f>
      </c>
      <c r="F61" s="33">
        <f>IF('multi-step tree'!F7="","",F7+(p*G60+(1-p)*G62)*EXP(-rf))</f>
      </c>
      <c r="G61" s="33">
        <f>IF('multi-step tree'!G7="","",G7+(p*H60+(1-p)*H62)*EXP(-rf))</f>
      </c>
      <c r="H61" s="33">
        <f>IF('multi-step tree'!H7="","",H7+(p*I60+(1-p)*I62)*EXP(-rf))</f>
        <v>362795727.05843645</v>
      </c>
      <c r="I61" s="33">
        <f>IF('multi-step tree'!I7="","",I7+(p*J60+(1-p)*J62)*EXP(-rf))</f>
      </c>
      <c r="J61" s="33">
        <f>IF('multi-step tree'!J7="","",J7+(p*K60+(1-p)*K62)*EXP(-rf))</f>
        <v>206812117.85117376</v>
      </c>
      <c r="K61" s="33">
        <f>IF('multi-step tree'!K7="","",K7)</f>
      </c>
    </row>
    <row r="62" spans="2:11" ht="12.75">
      <c r="B62" s="33">
        <f>IF('multi-step tree'!B8="","",B8+(p*C61+(1-p)*C63)*EXP(-rf))</f>
      </c>
      <c r="C62" s="33">
        <f>IF('multi-step tree'!C8="","",C8+(p*D61+(1-p)*D63)*EXP(-rf))</f>
      </c>
      <c r="D62" s="33">
        <f>IF('multi-step tree'!D8="","",D8+(p*E61+(1-p)*E63)*EXP(-rf))</f>
      </c>
      <c r="E62" s="33">
        <f>IF('multi-step tree'!E8="","",E8+(p*F61+(1-p)*F63)*EXP(-rf))</f>
      </c>
      <c r="F62" s="33">
        <f>IF('multi-step tree'!F8="","",F8+(p*G61+(1-p)*G63)*EXP(-rf))</f>
      </c>
      <c r="G62" s="33">
        <f>IF('multi-step tree'!G8="","",G8+(p*H61+(1-p)*H63)*EXP(-rf))</f>
        <v>307043591.8002608</v>
      </c>
      <c r="H62" s="33">
        <f>IF('multi-step tree'!H8="","",H8+(p*I61+(1-p)*I63)*EXP(-rf))</f>
      </c>
      <c r="I62" s="33">
        <f>IF('multi-step tree'!I8="","",I8+(p*J61+(1-p)*J63)*EXP(-rf))</f>
        <v>210884512.1962629</v>
      </c>
      <c r="J62" s="33">
        <f>IF('multi-step tree'!J8="","",J8+(p*K61+(1-p)*K63)*EXP(-rf))</f>
      </c>
      <c r="K62" s="33">
        <f>IF('multi-step tree'!K8="","",K8)</f>
        <v>80369710.86310753</v>
      </c>
    </row>
    <row r="63" spans="2:11" ht="12.75">
      <c r="B63" s="33">
        <f>IF('multi-step tree'!B9="","",B9+(p*C62+(1-p)*C64)*EXP(-rf))</f>
      </c>
      <c r="C63" s="33">
        <f>IF('multi-step tree'!C9="","",C9+(p*D62+(1-p)*D64)*EXP(-rf))</f>
      </c>
      <c r="D63" s="33">
        <f>IF('multi-step tree'!D9="","",D9+(p*E62+(1-p)*E64)*EXP(-rf))</f>
      </c>
      <c r="E63" s="33">
        <f>IF('multi-step tree'!E9="","",E9+(p*F62+(1-p)*F64)*EXP(-rf))</f>
      </c>
      <c r="F63" s="33">
        <f>IF('multi-step tree'!F9="","",F9+(p*G62+(1-p)*G64)*EXP(-rf))</f>
        <v>243921888.37234527</v>
      </c>
      <c r="G63" s="33">
        <f>IF('multi-step tree'!G9="","",G9+(p*H62+(1-p)*H64)*EXP(-rf))</f>
      </c>
      <c r="H63" s="33">
        <f>IF('multi-step tree'!H9="","",H9+(p*I62+(1-p)*I64)*EXP(-rf))</f>
        <v>187310715.6953277</v>
      </c>
      <c r="I63" s="33">
        <f>IF('multi-step tree'!I9="","",I9+(p*J62+(1-p)*J64)*EXP(-rf))</f>
      </c>
      <c r="J63" s="33">
        <f>IF('multi-step tree'!J9="","",J9+(p*K62+(1-p)*K64)*EXP(-rf))</f>
        <v>107674587.58564223</v>
      </c>
      <c r="K63" s="33">
        <f>IF('multi-step tree'!K9="","",K9)</f>
      </c>
    </row>
    <row r="64" spans="2:11" ht="12.75">
      <c r="B64" s="33">
        <f>IF('multi-step tree'!B10="","",B10+(p*C63+(1-p)*C65)*EXP(-rf))</f>
      </c>
      <c r="C64" s="33">
        <f>IF('multi-step tree'!C10="","",C10+(p*D63+(1-p)*D65)*EXP(-rf))</f>
      </c>
      <c r="D64" s="33">
        <f>IF('multi-step tree'!D10="","",D10+(p*E63+(1-p)*E65)*EXP(-rf))</f>
      </c>
      <c r="E64" s="33">
        <f>IF('multi-step tree'!E10="","",E10+(p*F63+(1-p)*F65)*EXP(-rf))</f>
        <v>181755129.35399216</v>
      </c>
      <c r="F64" s="33">
        <f>IF('multi-step tree'!F10="","",F10+(p*G63+(1-p)*G65)*EXP(-rf))</f>
      </c>
      <c r="G64" s="33">
        <f>IF('multi-step tree'!G10="","",G10+(p*H63+(1-p)*H65)*EXP(-rf))</f>
        <v>151076286.63108176</v>
      </c>
      <c r="H64" s="33">
        <f>IF('multi-step tree'!H10="","",H10+(p*I63+(1-p)*I65)*EXP(-rf))</f>
      </c>
      <c r="I64" s="33">
        <f>IF('multi-step tree'!I10="","",I10+(p*J63+(1-p)*J65)*EXP(-rf))</f>
        <v>105150950.10282055</v>
      </c>
      <c r="J64" s="33">
        <f>IF('multi-step tree'!J10="","",J10+(p*K63+(1-p)*K65)*EXP(-rf))</f>
      </c>
      <c r="K64" s="33">
        <f>IF('multi-step tree'!K10="","",K10)</f>
        <v>40548020.60202577</v>
      </c>
    </row>
    <row r="65" spans="2:11" ht="12.75">
      <c r="B65" s="33">
        <f>IF('multi-step tree'!B11="","",B11+(p*C64+(1-p)*C66)*EXP(-rf))</f>
      </c>
      <c r="C65" s="33">
        <f>IF('multi-step tree'!C11="","",C11+(p*D64+(1-p)*D66)*EXP(-rf))</f>
      </c>
      <c r="D65" s="33">
        <f>IF('multi-step tree'!D11="","",D11+(p*E64+(1-p)*E66)*EXP(-rf))</f>
        <v>124700853.54779088</v>
      </c>
      <c r="E65" s="33">
        <f>IF('multi-step tree'!E11="","",E11+(p*F64+(1-p)*F66)*EXP(-rf))</f>
      </c>
      <c r="F65" s="33">
        <f>IF('multi-step tree'!F11="","",F11+(p*G64+(1-p)*G66)*EXP(-rf))</f>
        <v>110846313.54687382</v>
      </c>
      <c r="G65" s="33">
        <f>IF('multi-step tree'!G11="","",G11+(p*H64+(1-p)*H66)*EXP(-rf))</f>
      </c>
      <c r="H65" s="33">
        <f>IF('multi-step tree'!H11="","",H11+(p*I64+(1-p)*I66)*EXP(-rf))</f>
        <v>87072086.63510773</v>
      </c>
      <c r="I65" s="33">
        <f>IF('multi-step tree'!I11="","",I11+(p*J64+(1-p)*J66)*EXP(-rf))</f>
      </c>
      <c r="J65" s="33">
        <f>IF('multi-step tree'!J11="","",J11+(p*K64+(1-p)*K66)*EXP(-rf))</f>
        <v>51046331.730384424</v>
      </c>
      <c r="K65" s="33">
        <f>IF('multi-step tree'!K11="","",K11)</f>
      </c>
    </row>
    <row r="66" spans="1:11" ht="12.75">
      <c r="A66" s="4"/>
      <c r="B66" s="33">
        <f>IF('multi-step tree'!B12="","",B12+(p*C65+(1-p)*C67)*EXP(-rf))</f>
      </c>
      <c r="C66" s="33">
        <f>IF('multi-step tree'!C12="","",C12+(p*D65+(1-p)*D67)*EXP(-rf))</f>
        <v>74461380.76684953</v>
      </c>
      <c r="D66" s="33">
        <f>IF('multi-step tree'!D12="","",D12+(p*E65+(1-p)*E67)*EXP(-rf))</f>
      </c>
      <c r="E66" s="33">
        <f>IF('multi-step tree'!E12="","",E12+(p*F65+(1-p)*F67)*EXP(-rf))</f>
        <v>71365395.59593587</v>
      </c>
      <c r="F66" s="33">
        <f>IF('multi-step tree'!F12="","",F12+(p*G65+(1-p)*G67)*EXP(-rf))</f>
      </c>
      <c r="G66" s="33">
        <f>IF('multi-step tree'!G12="","",G12+(p*H65+(1-p)*H67)*EXP(-rf))</f>
        <v>61986348.254372604</v>
      </c>
      <c r="H66" s="33">
        <f>IF('multi-step tree'!H12="","",H12+(p*I65+(1-p)*I67)*EXP(-rf))</f>
      </c>
      <c r="I66" s="33">
        <f>IF('multi-step tree'!I12="","",I12+(p*J65+(1-p)*J67)*EXP(-rf))</f>
        <v>44754981.08202481</v>
      </c>
      <c r="J66" s="33">
        <f>IF('multi-step tree'!J12="","",J12+(p*K65+(1-p)*K67)*EXP(-rf))</f>
      </c>
      <c r="K66" s="33">
        <f>IF('multi-step tree'!K12="","",K12)</f>
        <v>17801510.18711578</v>
      </c>
    </row>
    <row r="67" spans="2:11" ht="12.75">
      <c r="B67" s="33">
        <f>IF('multi-step tree'!B13="","",B13+(p*C66+(1-p)*C68)*EXP(-rf))</f>
        <v>31354293.638558075</v>
      </c>
      <c r="C67" s="33">
        <f>IF('multi-step tree'!C13="","",C13+(p*D66+(1-p)*D68)*EXP(-rf))</f>
      </c>
      <c r="D67" s="33">
        <f>IF('multi-step tree'!D13="","",D13+(p*E66+(1-p)*E68)*EXP(-rf))</f>
        <v>34998427.8030401</v>
      </c>
      <c r="E67" s="33">
        <f>IF('multi-step tree'!E13="","",E13+(p*F66+(1-p)*F68)*EXP(-rf))</f>
      </c>
      <c r="F67" s="33">
        <f>IF('multi-step tree'!F13="","",F13+(p*G66+(1-p)*G68)*EXP(-rf))</f>
        <v>34832339.02967339</v>
      </c>
      <c r="G67" s="33">
        <f>IF('multi-step tree'!G13="","",G13+(p*H66+(1-p)*H68)*EXP(-rf))</f>
      </c>
      <c r="H67" s="33">
        <f>IF('multi-step tree'!H13="","",H13+(p*I66+(1-p)*I68)*EXP(-rf))</f>
        <v>29814873.168130882</v>
      </c>
      <c r="I67" s="33">
        <f>IF('multi-step tree'!I13="","",I13+(p*J66+(1-p)*J68)*EXP(-rf))</f>
      </c>
      <c r="J67" s="33">
        <f>IF('multi-step tree'!J13="","",J13+(p*K66+(1-p)*K68)*EXP(-rf))</f>
        <v>18699758.715911444</v>
      </c>
      <c r="K67" s="33">
        <f>IF('multi-step tree'!K13="","",K13)</f>
      </c>
    </row>
    <row r="68" spans="2:11" ht="12.75">
      <c r="B68" s="33">
        <f>IF('multi-step tree'!B14="","",B14+(p*C67+(1-p)*C69)*EXP(-rf))</f>
      </c>
      <c r="C68" s="33">
        <f>IF('multi-step tree'!C14="","",C14+(p*D67+(1-p)*D69)*EXP(-rf))</f>
        <v>2708346.086823987</v>
      </c>
      <c r="D68" s="33">
        <f>IF('multi-step tree'!D14="","",D14+(p*E67+(1-p)*E69)*EXP(-rf))</f>
      </c>
      <c r="E68" s="33">
        <f>IF('multi-step tree'!E14="","",E14+(p*F67+(1-p)*F69)*EXP(-rf))</f>
        <v>8309779.117476644</v>
      </c>
      <c r="F68" s="33">
        <f>IF('multi-step tree'!F14="","",F14+(p*G67+(1-p)*G69)*EXP(-rf))</f>
      </c>
      <c r="G68" s="33">
        <f>IF('multi-step tree'!G14="","",G14+(p*H67+(1-p)*H69)*EXP(-rf))</f>
        <v>11097367.955863982</v>
      </c>
      <c r="H68" s="33">
        <f>IF('multi-step tree'!H14="","",H14+(p*I67+(1-p)*I69)*EXP(-rf))</f>
      </c>
      <c r="I68" s="33">
        <f>IF('multi-step tree'!I14="","",I14+(p*J67+(1-p)*J69)*EXP(-rf))</f>
        <v>10256256.157414066</v>
      </c>
      <c r="J68" s="33">
        <f>IF('multi-step tree'!J14="","",J14+(p*K67+(1-p)*K69)*EXP(-rf))</f>
      </c>
      <c r="K68" s="33">
        <f>IF('multi-step tree'!K14="","",K14)</f>
        <v>4808497.2671877295</v>
      </c>
    </row>
    <row r="69" spans="2:11" ht="12.75">
      <c r="B69" s="33">
        <f>IF('multi-step tree'!B15="","",B15+(p*C68+(1-p)*C70)*EXP(-rf))</f>
      </c>
      <c r="C69" s="33">
        <f>IF('multi-step tree'!C15="","",C15+(p*D68+(1-p)*D70)*EXP(-rf))</f>
      </c>
      <c r="D69" s="33">
        <f>IF('multi-step tree'!D15="","",D15+(p*E68+(1-p)*E70)*EXP(-rf))</f>
        <v>-16240410.831586817</v>
      </c>
      <c r="E69" s="33">
        <f>IF('multi-step tree'!E15="","",E15+(p*F68+(1-p)*F70)*EXP(-rf))</f>
      </c>
      <c r="F69" s="33">
        <f>IF('multi-step tree'!F15="","",F15+(p*G68+(1-p)*G70)*EXP(-rf))</f>
        <v>-8587532.193724334</v>
      </c>
      <c r="G69" s="33">
        <f>IF('multi-step tree'!G15="","",G15+(p*H68+(1-p)*H70)*EXP(-rf))</f>
      </c>
      <c r="H69" s="33">
        <f>IF('multi-step tree'!H15="","",H15+(p*I68+(1-p)*I70)*EXP(-rf))</f>
        <v>-2890966.134932713</v>
      </c>
      <c r="I69" s="33">
        <f>IF('multi-step tree'!I15="","",I15+(p*J68+(1-p)*J70)*EXP(-rf))</f>
      </c>
      <c r="J69" s="33">
        <f>IF('multi-step tree'!J15="","",J15+(p*K68+(1-p)*K70)*EXP(-rf))</f>
        <v>223103.0255970019</v>
      </c>
      <c r="K69" s="33">
        <f>IF('multi-step tree'!K15="","",K15)</f>
      </c>
    </row>
    <row r="70" spans="2:11" ht="12.75">
      <c r="B70" s="33">
        <f>IF('multi-step tree'!B16="","",B16+(p*C69+(1-p)*C71)*EXP(-rf))</f>
      </c>
      <c r="C70" s="33">
        <f>IF('multi-step tree'!C16="","",C16+(p*D69+(1-p)*D71)*EXP(-rf))</f>
      </c>
      <c r="D70" s="33">
        <f>IF('multi-step tree'!D16="","",D16+(p*E69+(1-p)*E71)*EXP(-rf))</f>
      </c>
      <c r="E70" s="33">
        <f>IF('multi-step tree'!E16="","",E16+(p*F69+(1-p)*F71)*EXP(-rf))</f>
        <v>-27708160.54159396</v>
      </c>
      <c r="F70" s="33">
        <f>IF('multi-step tree'!F16="","",F16+(p*G69+(1-p)*G71)*EXP(-rf))</f>
      </c>
      <c r="G70" s="33">
        <f>IF('multi-step tree'!G16="","",G16+(p*H69+(1-p)*H71)*EXP(-rf))</f>
        <v>-17970878.84066791</v>
      </c>
      <c r="H70" s="33">
        <f>IF('multi-step tree'!H16="","",H16+(p*I69+(1-p)*I71)*EXP(-rf))</f>
      </c>
      <c r="I70" s="33">
        <f>IF('multi-step tree'!I16="","",I16+(p*J69+(1-p)*J71)*EXP(-rf))</f>
        <v>-9449728.210750613</v>
      </c>
      <c r="J70" s="33">
        <f>IF('multi-step tree'!J16="","",J16+(p*K69+(1-p)*K71)*EXP(-rf))</f>
      </c>
      <c r="K70" s="33">
        <f>IF('multi-step tree'!K16="","",K16)</f>
        <v>-2613229.479379924</v>
      </c>
    </row>
    <row r="71" spans="2:11" ht="12.75">
      <c r="B71" s="33">
        <f>IF('multi-step tree'!B17="","",B17+(p*C70+(1-p)*C72)*EXP(-rf))</f>
      </c>
      <c r="C71" s="33">
        <f>IF('multi-step tree'!C17="","",C17+(p*D70+(1-p)*D72)*EXP(-rf))</f>
      </c>
      <c r="D71" s="33">
        <f>IF('multi-step tree'!D17="","",D17+(p*E70+(1-p)*E72)*EXP(-rf))</f>
      </c>
      <c r="E71" s="33">
        <f>IF('multi-step tree'!E17="","",E17+(p*F70+(1-p)*F72)*EXP(-rf))</f>
      </c>
      <c r="F71" s="33">
        <f>IF('multi-step tree'!F17="","",F17+(p*G70+(1-p)*G72)*EXP(-rf))</f>
        <v>-33389356.18767745</v>
      </c>
      <c r="G71" s="33">
        <f>IF('multi-step tree'!G17="","",G17+(p*H70+(1-p)*H72)*EXP(-rf))</f>
      </c>
      <c r="H71" s="33">
        <f>IF('multi-step tree'!H17="","",H17+(p*I70+(1-p)*I72)*EXP(-rf))</f>
        <v>-21572837.985625446</v>
      </c>
      <c r="I71" s="33">
        <f>IF('multi-step tree'!I17="","",I17+(p*J70+(1-p)*J72)*EXP(-rf))</f>
      </c>
      <c r="J71" s="33">
        <f>IF('multi-step tree'!J17="","",J17+(p*K70+(1-p)*K72)*EXP(-rf))</f>
        <v>-10330930.17432439</v>
      </c>
      <c r="K71" s="33">
        <f>IF('multi-step tree'!K17="","",K17)</f>
      </c>
    </row>
    <row r="72" spans="2:11" ht="12.75">
      <c r="B72" s="33">
        <f>IF('multi-step tree'!B18="","",B18+(p*C71+(1-p)*C73)*EXP(-rf))</f>
      </c>
      <c r="C72" s="33">
        <f>IF('multi-step tree'!C18="","",C18+(p*D71+(1-p)*D73)*EXP(-rf))</f>
      </c>
      <c r="D72" s="33">
        <f>IF('multi-step tree'!D18="","",D18+(p*E71+(1-p)*E73)*EXP(-rf))</f>
      </c>
      <c r="E72" s="33">
        <f>IF('multi-step tree'!E18="","",E18+(p*F71+(1-p)*F73)*EXP(-rf))</f>
      </c>
      <c r="F72" s="33">
        <f>IF('multi-step tree'!F18="","",F18+(p*G71+(1-p)*G73)*EXP(-rf))</f>
      </c>
      <c r="G72" s="33">
        <f>IF('multi-step tree'!G18="","",G18+(p*H71+(1-p)*H73)*EXP(-rf))</f>
        <v>-34574924.88104121</v>
      </c>
      <c r="H72" s="33">
        <f>IF('multi-step tree'!H18="","",H18+(p*I71+(1-p)*I73)*EXP(-rf))</f>
      </c>
      <c r="I72" s="33">
        <f>IF('multi-step tree'!I18="","",I18+(p*J71+(1-p)*J73)*EXP(-rf))</f>
        <v>-20705965.093909338</v>
      </c>
      <c r="J72" s="33">
        <f>IF('multi-step tree'!J18="","",J18+(p*K71+(1-p)*K73)*EXP(-rf))</f>
      </c>
      <c r="K72" s="33">
        <f>IF('multi-step tree'!K18="","",K18)</f>
        <v>-6852587.066428547</v>
      </c>
    </row>
    <row r="73" spans="2:11" ht="12.75">
      <c r="B73" s="33">
        <f>IF('multi-step tree'!B19="","",B19+(p*C72+(1-p)*C74)*EXP(-rf))</f>
      </c>
      <c r="C73" s="33">
        <f>IF('multi-step tree'!C19="","",C19+(p*D72+(1-p)*D74)*EXP(-rf))</f>
      </c>
      <c r="D73" s="33">
        <f>IF('multi-step tree'!D19="","",D19+(p*E72+(1-p)*E74)*EXP(-rf))</f>
      </c>
      <c r="E73" s="33">
        <f>IF('multi-step tree'!E19="","",E19+(p*F72+(1-p)*F74)*EXP(-rf))</f>
      </c>
      <c r="F73" s="33">
        <f>IF('multi-step tree'!F19="","",F19+(p*G72+(1-p)*G74)*EXP(-rf))</f>
      </c>
      <c r="G73" s="33">
        <f>IF('multi-step tree'!G19="","",G19+(p*H72+(1-p)*H74)*EXP(-rf))</f>
      </c>
      <c r="H73" s="33">
        <f>IF('multi-step tree'!H19="","",H19+(p*I72+(1-p)*I74)*EXP(-rf))</f>
        <v>-32244092.51640317</v>
      </c>
      <c r="I73" s="33">
        <f>IF('multi-step tree'!I19="","",I19+(p*J72+(1-p)*J74)*EXP(-rf))</f>
      </c>
      <c r="J73" s="33">
        <f>IF('multi-step tree'!J19="","",J19+(p*K72+(1-p)*K74)*EXP(-rf))</f>
        <v>-16359489.598280799</v>
      </c>
      <c r="K73" s="33">
        <f>IF('multi-step tree'!K19="","",K19)</f>
      </c>
    </row>
    <row r="74" spans="2:11" ht="12.75">
      <c r="B74" s="33">
        <f>IF('multi-step tree'!B20="","",B20+(p*C73+(1-p)*C75)*EXP(-rf))</f>
      </c>
      <c r="C74" s="33">
        <f>IF('multi-step tree'!C20="","",C20+(p*D73+(1-p)*D75)*EXP(-rf))</f>
      </c>
      <c r="D74" s="33">
        <f>IF('multi-step tree'!D20="","",D20+(p*E73+(1-p)*E75)*EXP(-rf))</f>
      </c>
      <c r="E74" s="33">
        <f>IF('multi-step tree'!E20="","",E20+(p*F73+(1-p)*F75)*EXP(-rf))</f>
      </c>
      <c r="F74" s="33">
        <f>IF('multi-step tree'!F20="","",F20+(p*G73+(1-p)*G75)*EXP(-rf))</f>
      </c>
      <c r="G74" s="33">
        <f>IF('multi-step tree'!G20="","",G20+(p*H73+(1-p)*H75)*EXP(-rf))</f>
      </c>
      <c r="H74" s="33">
        <f>IF('multi-step tree'!H20="","",H20+(p*I73+(1-p)*I75)*EXP(-rf))</f>
      </c>
      <c r="I74" s="33">
        <f>IF('multi-step tree'!I20="","",I20+(p*J73+(1-p)*J75)*EXP(-rf))</f>
        <v>-27135629.626398936</v>
      </c>
      <c r="J74" s="33">
        <f>IF('multi-step tree'!J20="","",J20+(p*K73+(1-p)*K75)*EXP(-rf))</f>
      </c>
      <c r="K74" s="33">
        <f>IF('multi-step tree'!K20="","",K20)</f>
        <v>-9274146.54504696</v>
      </c>
    </row>
    <row r="75" spans="2:11" ht="12.75">
      <c r="B75" s="33">
        <f>IF('multi-step tree'!B21="","",B21+(p*C74+(1-p)*C76)*EXP(-rf))</f>
      </c>
      <c r="C75" s="33">
        <f>IF('multi-step tree'!C21="","",C21+(p*D74+(1-p)*D76)*EXP(-rf))</f>
      </c>
      <c r="D75" s="33">
        <f>IF('multi-step tree'!D21="","",D21+(p*E74+(1-p)*E76)*EXP(-rf))</f>
      </c>
      <c r="E75" s="33">
        <f>IF('multi-step tree'!E21="","",E21+(p*F74+(1-p)*F76)*EXP(-rf))</f>
      </c>
      <c r="F75" s="33">
        <f>IF('multi-step tree'!F21="","",F21+(p*G74+(1-p)*G76)*EXP(-rf))</f>
      </c>
      <c r="G75" s="33">
        <f>IF('multi-step tree'!G21="","",G21+(p*H74+(1-p)*H76)*EXP(-rf))</f>
      </c>
      <c r="H75" s="33">
        <f>IF('multi-step tree'!H21="","",H21+(p*I74+(1-p)*I76)*EXP(-rf))</f>
      </c>
      <c r="I75" s="33">
        <f>IF('multi-step tree'!I21="","",I21+(p*J74+(1-p)*J76)*EXP(-rf))</f>
      </c>
      <c r="J75" s="33">
        <f>IF('multi-step tree'!J21="","",J21+(p*K74+(1-p)*K76)*EXP(-rf))</f>
        <v>-19803057.383195892</v>
      </c>
      <c r="K75" s="33">
        <f>IF('multi-step tree'!K21="","",K21)</f>
      </c>
    </row>
    <row r="76" spans="2:11" ht="12.75">
      <c r="B76" s="33">
        <f>IF('multi-step tree'!B22="","",B22+(p*C75+(1-p)*C77)*EXP(-rf))</f>
      </c>
      <c r="C76" s="33">
        <f>IF('multi-step tree'!C22="","",C22+(p*D75+(1-p)*D77)*EXP(-rf))</f>
      </c>
      <c r="D76" s="33">
        <f>IF('multi-step tree'!D22="","",D22+(p*E75+(1-p)*E77)*EXP(-rf))</f>
      </c>
      <c r="E76" s="33">
        <f>IF('multi-step tree'!E22="","",E22+(p*F75+(1-p)*F77)*EXP(-rf))</f>
      </c>
      <c r="F76" s="33">
        <f>IF('multi-step tree'!F22="","",F22+(p*G75+(1-p)*G77)*EXP(-rf))</f>
      </c>
      <c r="G76" s="33">
        <f>IF('multi-step tree'!G22="","",G22+(p*H75+(1-p)*H77)*EXP(-rf))</f>
      </c>
      <c r="H76" s="33">
        <f>IF('multi-step tree'!H22="","",H22+(p*I75+(1-p)*I77)*EXP(-rf))</f>
      </c>
      <c r="I76" s="33">
        <f>IF('multi-step tree'!I22="","",I22+(p*J75+(1-p)*J77)*EXP(-rf))</f>
      </c>
      <c r="J76" s="33">
        <f>IF('multi-step tree'!J22="","",J22+(p*K75+(1-p)*K77)*EXP(-rf))</f>
      </c>
      <c r="K76" s="33">
        <f>IF('multi-step tree'!K22="","",K22)</f>
        <v>-10657363.267882809</v>
      </c>
    </row>
    <row r="77" spans="2:11" ht="12.75"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9" ht="12.75">
      <c r="A79" t="s">
        <v>73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109"/>
  <sheetViews>
    <sheetView tabSelected="1" workbookViewId="0" topLeftCell="A56">
      <selection activeCell="E94" sqref="E94"/>
    </sheetView>
  </sheetViews>
  <sheetFormatPr defaultColWidth="9.140625" defaultRowHeight="12.75"/>
  <cols>
    <col min="1" max="1" width="22.28125" style="0" customWidth="1"/>
    <col min="2" max="11" width="12.7109375" style="0" customWidth="1"/>
    <col min="13" max="13" width="11.7109375" style="0" bestFit="1" customWidth="1"/>
  </cols>
  <sheetData>
    <row r="3" spans="1:2" ht="12.75">
      <c r="A3" s="2" t="s">
        <v>74</v>
      </c>
      <c r="B3" s="2"/>
    </row>
    <row r="4" spans="2:13" ht="12.75">
      <c r="B4" s="33">
        <f>IF('multi-step tree'!B4="","",MAX('Net Cash Flow'!B4+(p*C3+(1-p)*C5)*EXP(-rf),0))</f>
      </c>
      <c r="C4" s="33">
        <f>IF('multi-step tree'!C4="","",MAX('Net Cash Flow'!C4+(p*D3+(1-p)*D5)*EXP(-rf),0))</f>
      </c>
      <c r="D4" s="33">
        <f>IF('multi-step tree'!D4="","",MAX('Net Cash Flow'!D4+(p*E3+(1-p)*E5)*EXP(-rf),0))</f>
      </c>
      <c r="E4" s="33">
        <f>IF('multi-step tree'!E4="","",MAX('Net Cash Flow'!E4+(p*F3+(1-p)*F5)*EXP(-rf),0))</f>
      </c>
      <c r="F4" s="33">
        <f>IF('multi-step tree'!F4="","",MAX('Net Cash Flow'!F4+(p*G3+(1-p)*G5)*EXP(-rf),0))</f>
      </c>
      <c r="G4" s="33">
        <f>IF('multi-step tree'!G4="","",MAX('Net Cash Flow'!G4+(p*H3+(1-p)*H5)*EXP(-rf),0))</f>
      </c>
      <c r="H4" s="33">
        <f>IF('multi-step tree'!H4="","",MAX('Net Cash Flow'!H4+(p*I3+(1-p)*I5)*EXP(-rf),0))</f>
      </c>
      <c r="I4" s="33">
        <f>IF('multi-step tree'!I4="","",MAX('Net Cash Flow'!I4+(p*J3+(1-p)*J5)*EXP(-rf),0))</f>
      </c>
      <c r="J4" s="33">
        <f>IF('multi-step tree'!J4="","",MAX('Net Cash Flow'!J4+(p*K3+(1-p)*K5)*EXP(-rf),0))</f>
      </c>
      <c r="K4" s="33">
        <f>IF('multi-step tree'!K4="","",MAX('Net Cash Flow'!K4,0))</f>
        <v>272132123.697401</v>
      </c>
      <c r="M4" s="33"/>
    </row>
    <row r="5" spans="2:13" ht="12.75">
      <c r="B5" s="33">
        <f>IF('multi-step tree'!B5="","",MAX('Net Cash Flow'!B5+(p*C4+(1-p)*C6)*EXP(-rf),0))</f>
      </c>
      <c r="C5" s="33">
        <f>IF('multi-step tree'!C5="","",MAX('Net Cash Flow'!C5+(p*D4+(1-p)*D6)*EXP(-rf),0))</f>
      </c>
      <c r="D5" s="33">
        <f>IF('multi-step tree'!D5="","",MAX('Net Cash Flow'!D5+(p*E4+(1-p)*E6)*EXP(-rf),0))</f>
      </c>
      <c r="E5" s="33">
        <f>IF('multi-step tree'!E5="","",MAX('Net Cash Flow'!E5+(p*F4+(1-p)*F6)*EXP(-rf),0))</f>
      </c>
      <c r="F5" s="33">
        <f>IF('multi-step tree'!F5="","",MAX('Net Cash Flow'!F5+(p*G4+(1-p)*G6)*EXP(-rf),0))</f>
      </c>
      <c r="G5" s="33">
        <f>IF('multi-step tree'!G5="","",MAX('Net Cash Flow'!G5+(p*H4+(1-p)*H6)*EXP(-rf),0))</f>
      </c>
      <c r="H5" s="33">
        <f>IF('multi-step tree'!H5="","",MAX('Net Cash Flow'!H5+(p*I4+(1-p)*I6)*EXP(-rf),0))</f>
      </c>
      <c r="I5" s="33">
        <f>IF('multi-step tree'!I5="","",MAX('Net Cash Flow'!I5+(p*J4+(1-p)*J6)*EXP(-rf),0))</f>
      </c>
      <c r="J5" s="33">
        <f>IF('multi-step tree'!J5="","",MAX('Net Cash Flow'!J5+(p*K4+(1-p)*K6)*EXP(-rf),0))</f>
        <v>380369465.83431226</v>
      </c>
      <c r="K5" s="33">
        <f>IF('multi-step tree'!K5="","",MAX('Net Cash Flow'!K5,0))</f>
      </c>
      <c r="M5" s="33">
        <f>'Net Cash Flow'!J4</f>
      </c>
    </row>
    <row r="6" spans="2:11" ht="12.75">
      <c r="B6" s="33">
        <f>IF('multi-step tree'!B6="","",MAX('Net Cash Flow'!B6+(p*C5+(1-p)*C7)*EXP(-rf),0))</f>
      </c>
      <c r="C6" s="33">
        <f>IF('multi-step tree'!C6="","",MAX('Net Cash Flow'!C6+(p*D5+(1-p)*D7)*EXP(-rf),0))</f>
      </c>
      <c r="D6" s="33">
        <f>IF('multi-step tree'!D6="","",MAX('Net Cash Flow'!D6+(p*E5+(1-p)*E7)*EXP(-rf),0))</f>
      </c>
      <c r="E6" s="33">
        <f>IF('multi-step tree'!E6="","",MAX('Net Cash Flow'!E6+(p*F5+(1-p)*F7)*EXP(-rf),0))</f>
      </c>
      <c r="F6" s="33">
        <f>IF('multi-step tree'!F6="","",MAX('Net Cash Flow'!F6+(p*G5+(1-p)*G7)*EXP(-rf),0))</f>
      </c>
      <c r="G6" s="33">
        <f>IF('multi-step tree'!G6="","",MAX('Net Cash Flow'!G6+(p*H5+(1-p)*H7)*EXP(-rf),0))</f>
      </c>
      <c r="H6" s="33">
        <f>IF('multi-step tree'!H6="","",MAX('Net Cash Flow'!H6+(p*I5+(1-p)*I7)*EXP(-rf),0))</f>
      </c>
      <c r="I6" s="33">
        <f>IF('multi-step tree'!I6="","",MAX('Net Cash Flow'!I6+(p*J5+(1-p)*J7)*EXP(-rf),0))</f>
        <v>395989351.7116027</v>
      </c>
      <c r="J6" s="33">
        <f>IF('multi-step tree'!J6="","",MAX('Net Cash Flow'!J6+(p*K5+(1-p)*K7)*EXP(-rf),0))</f>
      </c>
      <c r="K6" s="33">
        <f>IF('multi-step tree'!K6="","",MAX('Net Cash Flow'!K6,0))</f>
        <v>150084448.91849247</v>
      </c>
    </row>
    <row r="7" spans="2:11" ht="12.75">
      <c r="B7" s="33">
        <f>IF('multi-step tree'!B7="","",MAX('Net Cash Flow'!B7+(p*C6+(1-p)*C8)*EXP(-rf),0))</f>
      </c>
      <c r="C7" s="33">
        <f>IF('multi-step tree'!C7="","",MAX('Net Cash Flow'!C7+(p*D6+(1-p)*D8)*EXP(-rf),0))</f>
      </c>
      <c r="D7" s="33">
        <f>IF('multi-step tree'!D7="","",MAX('Net Cash Flow'!D7+(p*E6+(1-p)*E8)*EXP(-rf),0))</f>
      </c>
      <c r="E7" s="33">
        <f>IF('multi-step tree'!E7="","",MAX('Net Cash Flow'!E7+(p*F6+(1-p)*F8)*EXP(-rf),0))</f>
      </c>
      <c r="F7" s="33">
        <f>IF('multi-step tree'!F7="","",MAX('Net Cash Flow'!F7+(p*G6+(1-p)*G8)*EXP(-rf),0))</f>
      </c>
      <c r="G7" s="33">
        <f>IF('multi-step tree'!G7="","",MAX('Net Cash Flow'!G7+(p*H6+(1-p)*H8)*EXP(-rf),0))</f>
      </c>
      <c r="H7" s="33">
        <f>IF('multi-step tree'!H7="","",MAX('Net Cash Flow'!H7+(p*I6+(1-p)*I8)*EXP(-rf),0))</f>
        <v>362795727.05843645</v>
      </c>
      <c r="I7" s="33">
        <f>IF('multi-step tree'!I7="","",MAX('Net Cash Flow'!I7+(p*J6+(1-p)*J8)*EXP(-rf),0))</f>
      </c>
      <c r="J7" s="33">
        <f>IF('multi-step tree'!J7="","",MAX('Net Cash Flow'!J7+(p*K6+(1-p)*K8)*EXP(-rf),0))</f>
        <v>206812117.85117376</v>
      </c>
      <c r="K7" s="33">
        <f>IF('multi-step tree'!K7="","",MAX('Net Cash Flow'!K7,0))</f>
      </c>
    </row>
    <row r="8" spans="2:11" ht="12.75">
      <c r="B8" s="33">
        <f>IF('multi-step tree'!B8="","",MAX('Net Cash Flow'!B8+(p*C7+(1-p)*C9)*EXP(-rf),0))</f>
      </c>
      <c r="C8" s="33">
        <f>IF('multi-step tree'!C8="","",MAX('Net Cash Flow'!C8+(p*D7+(1-p)*D9)*EXP(-rf),0))</f>
      </c>
      <c r="D8" s="33">
        <f>IF('multi-step tree'!D8="","",MAX('Net Cash Flow'!D8+(p*E7+(1-p)*E9)*EXP(-rf),0))</f>
      </c>
      <c r="E8" s="33">
        <f>IF('multi-step tree'!E8="","",MAX('Net Cash Flow'!E8+(p*F7+(1-p)*F9)*EXP(-rf),0))</f>
      </c>
      <c r="F8" s="33">
        <f>IF('multi-step tree'!F8="","",MAX('Net Cash Flow'!F8+(p*G7+(1-p)*G9)*EXP(-rf),0))</f>
      </c>
      <c r="G8" s="33">
        <f>IF('multi-step tree'!G8="","",MAX('Net Cash Flow'!G8+(p*H7+(1-p)*H9)*EXP(-rf),0))</f>
        <v>307043591.8002608</v>
      </c>
      <c r="H8" s="33">
        <f>IF('multi-step tree'!H8="","",MAX('Net Cash Flow'!H8+(p*I7+(1-p)*I9)*EXP(-rf),0))</f>
      </c>
      <c r="I8" s="33">
        <f>IF('multi-step tree'!I8="","",MAX('Net Cash Flow'!I8+(p*J7+(1-p)*J9)*EXP(-rf),0))</f>
        <v>210884512.1962629</v>
      </c>
      <c r="J8" s="33">
        <f>IF('multi-step tree'!J8="","",MAX('Net Cash Flow'!J8+(p*K7+(1-p)*K9)*EXP(-rf),0))</f>
      </c>
      <c r="K8" s="33">
        <f>IF('multi-step tree'!K8="","",MAX('Net Cash Flow'!K8,0))</f>
        <v>80369710.86310753</v>
      </c>
    </row>
    <row r="9" spans="2:11" ht="12.75">
      <c r="B9" s="33">
        <f>IF('multi-step tree'!B9="","",MAX('Net Cash Flow'!B9+(p*C8+(1-p)*C10)*EXP(-rf),0))</f>
      </c>
      <c r="C9" s="33">
        <f>IF('multi-step tree'!C9="","",MAX('Net Cash Flow'!C9+(p*D8+(1-p)*D10)*EXP(-rf),0))</f>
      </c>
      <c r="D9" s="33">
        <f>IF('multi-step tree'!D9="","",MAX('Net Cash Flow'!D9+(p*E8+(1-p)*E10)*EXP(-rf),0))</f>
      </c>
      <c r="E9" s="33">
        <f>IF('multi-step tree'!E9="","",MAX('Net Cash Flow'!E9+(p*F8+(1-p)*F10)*EXP(-rf),0))</f>
      </c>
      <c r="F9" s="33">
        <f>IF('multi-step tree'!F9="","",MAX('Net Cash Flow'!F9+(p*G8+(1-p)*G10)*EXP(-rf),0))</f>
        <v>243921888.37234527</v>
      </c>
      <c r="G9" s="33">
        <f>IF('multi-step tree'!G9="","",MAX('Net Cash Flow'!G9+(p*H8+(1-p)*H10)*EXP(-rf),0))</f>
      </c>
      <c r="H9" s="33">
        <f>IF('multi-step tree'!H9="","",MAX('Net Cash Flow'!H9+(p*I8+(1-p)*I10)*EXP(-rf),0))</f>
        <v>187310715.6953277</v>
      </c>
      <c r="I9" s="33">
        <f>IF('multi-step tree'!I9="","",MAX('Net Cash Flow'!I9+(p*J8+(1-p)*J10)*EXP(-rf),0))</f>
      </c>
      <c r="J9" s="33">
        <f>IF('multi-step tree'!J9="","",MAX('Net Cash Flow'!J9+(p*K8+(1-p)*K10)*EXP(-rf),0))</f>
        <v>107674587.58564223</v>
      </c>
      <c r="K9" s="33">
        <f>IF('multi-step tree'!K9="","",MAX('Net Cash Flow'!K9,0))</f>
      </c>
    </row>
    <row r="10" spans="2:11" ht="12.75">
      <c r="B10" s="33">
        <f>IF('multi-step tree'!B10="","",MAX('Net Cash Flow'!B10+(p*C9+(1-p)*C11)*EXP(-rf),0))</f>
      </c>
      <c r="C10" s="33">
        <f>IF('multi-step tree'!C10="","",MAX('Net Cash Flow'!C10+(p*D9+(1-p)*D11)*EXP(-rf),0))</f>
      </c>
      <c r="D10" s="33">
        <f>IF('multi-step tree'!D10="","",MAX('Net Cash Flow'!D10+(p*E9+(1-p)*E11)*EXP(-rf),0))</f>
      </c>
      <c r="E10" s="33">
        <f>IF('multi-step tree'!E10="","",MAX('Net Cash Flow'!E10+(p*F9+(1-p)*F11)*EXP(-rf),0))</f>
        <v>181836253.22718263</v>
      </c>
      <c r="F10" s="33">
        <f>IF('multi-step tree'!F10="","",MAX('Net Cash Flow'!F10+(p*G9+(1-p)*G11)*EXP(-rf),0))</f>
      </c>
      <c r="G10" s="33">
        <f>IF('multi-step tree'!G10="","",MAX('Net Cash Flow'!G10+(p*H9+(1-p)*H11)*EXP(-rf),0))</f>
        <v>151076286.63108176</v>
      </c>
      <c r="H10" s="33">
        <f>IF('multi-step tree'!H10="","",MAX('Net Cash Flow'!H10+(p*I9+(1-p)*I11)*EXP(-rf),0))</f>
      </c>
      <c r="I10" s="33">
        <f>IF('multi-step tree'!I10="","",MAX('Net Cash Flow'!I10+(p*J9+(1-p)*J11)*EXP(-rf),0))</f>
        <v>105150950.10282055</v>
      </c>
      <c r="J10" s="33">
        <f>IF('multi-step tree'!J10="","",MAX('Net Cash Flow'!J10+(p*K9+(1-p)*K11)*EXP(-rf),0))</f>
      </c>
      <c r="K10" s="33">
        <f>IF('multi-step tree'!K10="","",MAX('Net Cash Flow'!K10,0))</f>
        <v>40548020.60202577</v>
      </c>
    </row>
    <row r="11" spans="2:11" ht="12.75">
      <c r="B11" s="33">
        <f>IF('multi-step tree'!B11="","",MAX('Net Cash Flow'!B11+(p*C10+(1-p)*C12)*EXP(-rf),0))</f>
      </c>
      <c r="C11" s="33">
        <f>IF('multi-step tree'!C11="","",MAX('Net Cash Flow'!C11+(p*D10+(1-p)*D12)*EXP(-rf),0))</f>
      </c>
      <c r="D11" s="33">
        <f>IF('multi-step tree'!D11="","",MAX('Net Cash Flow'!D11+(p*E10+(1-p)*E12)*EXP(-rf),0))</f>
        <v>125382569.13943836</v>
      </c>
      <c r="E11" s="33">
        <f>IF('multi-step tree'!E11="","",MAX('Net Cash Flow'!E11+(p*F10+(1-p)*F12)*EXP(-rf),0))</f>
      </c>
      <c r="F11" s="33">
        <f>IF('multi-step tree'!F11="","",MAX('Net Cash Flow'!F11+(p*G10+(1-p)*G12)*EXP(-rf),0))</f>
        <v>110991019.64146948</v>
      </c>
      <c r="G11" s="33">
        <f>IF('multi-step tree'!G11="","",MAX('Net Cash Flow'!G11+(p*H10+(1-p)*H12)*EXP(-rf),0))</f>
      </c>
      <c r="H11" s="33">
        <f>IF('multi-step tree'!H11="","",MAX('Net Cash Flow'!H11+(p*I10+(1-p)*I12)*EXP(-rf),0))</f>
        <v>87072086.63510773</v>
      </c>
      <c r="I11" s="33">
        <f>IF('multi-step tree'!I11="","",MAX('Net Cash Flow'!I11+(p*J10+(1-p)*J12)*EXP(-rf),0))</f>
      </c>
      <c r="J11" s="33">
        <f>IF('multi-step tree'!J11="","",MAX('Net Cash Flow'!J11+(p*K10+(1-p)*K12)*EXP(-rf),0))</f>
        <v>51046331.730384424</v>
      </c>
      <c r="K11" s="33">
        <f>IF('multi-step tree'!K11="","",MAX('Net Cash Flow'!K11,0))</f>
      </c>
    </row>
    <row r="12" spans="1:11" ht="12.75">
      <c r="A12" s="4"/>
      <c r="B12" s="33">
        <f>IF('multi-step tree'!B12="","",MAX('Net Cash Flow'!B12+(p*C11+(1-p)*C13)*EXP(-rf),0))</f>
      </c>
      <c r="C12" s="33">
        <f>IF('multi-step tree'!C12="","",MAX('Net Cash Flow'!C12+(p*D11+(1-p)*D13)*EXP(-rf),0))</f>
        <v>77227349.21223219</v>
      </c>
      <c r="D12" s="33">
        <f>IF('multi-step tree'!D12="","",MAX('Net Cash Flow'!D12+(p*E11+(1-p)*E13)*EXP(-rf),0))</f>
      </c>
      <c r="E12" s="33">
        <f>IF('multi-step tree'!E12="","",MAX('Net Cash Flow'!E12+(p*F11+(1-p)*F13)*EXP(-rf),0))</f>
        <v>72524892.60599637</v>
      </c>
      <c r="F12" s="33">
        <f>IF('multi-step tree'!F12="","",MAX('Net Cash Flow'!F12+(p*G11+(1-p)*G13)*EXP(-rf),0))</f>
      </c>
      <c r="G12" s="33">
        <f>IF('multi-step tree'!G12="","",MAX('Net Cash Flow'!G12+(p*H11+(1-p)*H13)*EXP(-rf),0))</f>
        <v>62244470.22253807</v>
      </c>
      <c r="H12" s="33">
        <f>IF('multi-step tree'!H12="","",MAX('Net Cash Flow'!H12+(p*I11+(1-p)*I13)*EXP(-rf),0))</f>
      </c>
      <c r="I12" s="33">
        <f>IF('multi-step tree'!I12="","",MAX('Net Cash Flow'!I12+(p*J11+(1-p)*J13)*EXP(-rf),0))</f>
        <v>44754981.08202481</v>
      </c>
      <c r="J12" s="33">
        <f>IF('multi-step tree'!J12="","",MAX('Net Cash Flow'!J12+(p*K11+(1-p)*K13)*EXP(-rf),0))</f>
      </c>
      <c r="K12" s="33">
        <f>IF('multi-step tree'!K12="","",MAX('Net Cash Flow'!K12,0))</f>
        <v>17801510.18711578</v>
      </c>
    </row>
    <row r="13" spans="2:11" ht="12.75">
      <c r="B13" s="33">
        <f>IF('multi-step tree'!B13="","",MAX('Net Cash Flow'!B13+(p*C12+(1-p)*C14)*EXP(-rf),0))</f>
        <v>39170336.492682196</v>
      </c>
      <c r="C13" s="33">
        <f>IF('multi-step tree'!C13="","",MAX('Net Cash Flow'!C13+(p*D12+(1-p)*D14)*EXP(-rf),0))</f>
      </c>
      <c r="D13" s="33">
        <f>IF('multi-step tree'!D13="","",MAX('Net Cash Flow'!D13+(p*E12+(1-p)*E14)*EXP(-rf),0))</f>
        <v>39457271.11118691</v>
      </c>
      <c r="E13" s="33">
        <f>IF('multi-step tree'!E13="","",MAX('Net Cash Flow'!E13+(p*F12+(1-p)*F14)*EXP(-rf),0))</f>
      </c>
      <c r="F13" s="33">
        <f>IF('multi-step tree'!F13="","",MAX('Net Cash Flow'!F13+(p*G12+(1-p)*G14)*EXP(-rf),0))</f>
        <v>36799784.51175174</v>
      </c>
      <c r="G13" s="33">
        <f>IF('multi-step tree'!G13="","",MAX('Net Cash Flow'!G13+(p*H12+(1-p)*H14)*EXP(-rf),0))</f>
      </c>
      <c r="H13" s="33">
        <f>IF('multi-step tree'!H13="","",MAX('Net Cash Flow'!H13+(p*I12+(1-p)*I14)*EXP(-rf),0))</f>
        <v>30275302.63819421</v>
      </c>
      <c r="I13" s="33">
        <f>IF('multi-step tree'!I13="","",MAX('Net Cash Flow'!I13+(p*J12+(1-p)*J14)*EXP(-rf),0))</f>
      </c>
      <c r="J13" s="33">
        <f>IF('multi-step tree'!J13="","",MAX('Net Cash Flow'!J13+(p*K12+(1-p)*K14)*EXP(-rf),0))</f>
        <v>18699758.715911444</v>
      </c>
      <c r="K13" s="33">
        <f>IF('multi-step tree'!K13="","",MAX('Net Cash Flow'!K13,0))</f>
      </c>
    </row>
    <row r="14" spans="2:11" ht="12.75">
      <c r="B14" s="33">
        <f>IF('multi-step tree'!B14="","",MAX('Net Cash Flow'!B14+(p*C13+(1-p)*C15)*EXP(-rf),0))</f>
      </c>
      <c r="C14" s="33">
        <f>IF('multi-step tree'!C14="","",MAX('Net Cash Flow'!C14+(p*D13+(1-p)*D15)*EXP(-rf),0))</f>
        <v>14723097.411454594</v>
      </c>
      <c r="D14" s="33">
        <f>IF('multi-step tree'!D14="","",MAX('Net Cash Flow'!D14+(p*E13+(1-p)*E15)*EXP(-rf),0))</f>
      </c>
      <c r="E14" s="33">
        <f>IF('multi-step tree'!E14="","",MAX('Net Cash Flow'!E14+(p*F13+(1-p)*F15)*EXP(-rf),0))</f>
        <v>15455412.292500272</v>
      </c>
      <c r="F14" s="33">
        <f>IF('multi-step tree'!F14="","",MAX('Net Cash Flow'!F14+(p*G13+(1-p)*G15)*EXP(-rf),0))</f>
      </c>
      <c r="G14" s="33">
        <f>IF('multi-step tree'!G14="","",MAX('Net Cash Flow'!G14+(p*H13+(1-p)*H15)*EXP(-rf),0))</f>
        <v>14426980.351587595</v>
      </c>
      <c r="H14" s="33">
        <f>IF('multi-step tree'!H14="","",MAX('Net Cash Flow'!H14+(p*I13+(1-p)*I15)*EXP(-rf),0))</f>
      </c>
      <c r="I14" s="33">
        <f>IF('multi-step tree'!I14="","",MAX('Net Cash Flow'!I14+(p*J13+(1-p)*J15)*EXP(-rf),0))</f>
        <v>11077555.089889668</v>
      </c>
      <c r="J14" s="33">
        <f>IF('multi-step tree'!J14="","",MAX('Net Cash Flow'!J14+(p*K13+(1-p)*K15)*EXP(-rf),0))</f>
      </c>
      <c r="K14" s="33">
        <f>IF('multi-step tree'!K14="","",MAX('Net Cash Flow'!K14,0))</f>
        <v>4808497.2671877295</v>
      </c>
    </row>
    <row r="15" spans="2:11" ht="12.75">
      <c r="B15" s="33">
        <f>IF('multi-step tree'!B15="","",MAX('Net Cash Flow'!B15+(p*C14+(1-p)*C16)*EXP(-rf),0))</f>
      </c>
      <c r="C15" s="33">
        <f>IF('multi-step tree'!C15="","",MAX('Net Cash Flow'!C15+(p*D14+(1-p)*D16)*EXP(-rf),0))</f>
      </c>
      <c r="D15" s="33">
        <f>IF('multi-step tree'!D15="","",MAX('Net Cash Flow'!D15+(p*E14+(1-p)*E16)*EXP(-rf),0))</f>
        <v>2084311.0957188383</v>
      </c>
      <c r="E15" s="33">
        <f>IF('multi-step tree'!E15="","",MAX('Net Cash Flow'!E15+(p*F14+(1-p)*F16)*EXP(-rf),0))</f>
      </c>
      <c r="F15" s="33">
        <f>IF('multi-step tree'!F15="","",MAX('Net Cash Flow'!F15+(p*G14+(1-p)*G16)*EXP(-rf),0))</f>
        <v>2787752.644372632</v>
      </c>
      <c r="G15" s="33">
        <f>IF('multi-step tree'!G15="","",MAX('Net Cash Flow'!G15+(p*H14+(1-p)*H16)*EXP(-rf),0))</f>
      </c>
      <c r="H15" s="33">
        <f>IF('multi-step tree'!H15="","",MAX('Net Cash Flow'!H15+(p*I14+(1-p)*I16)*EXP(-rf),0))</f>
        <v>2727472.6129621416</v>
      </c>
      <c r="I15" s="33">
        <f>IF('multi-step tree'!I15="","",MAX('Net Cash Flow'!I15+(p*J14+(1-p)*J16)*EXP(-rf),0))</f>
      </c>
      <c r="J15" s="33">
        <f>IF('multi-step tree'!J15="","",MAX('Net Cash Flow'!J15+(p*K14+(1-p)*K16)*EXP(-rf),0))</f>
        <v>1688109.0261746473</v>
      </c>
      <c r="K15" s="33">
        <f>IF('multi-step tree'!K15="","",MAX('Net Cash Flow'!K15,0))</f>
      </c>
    </row>
    <row r="16" spans="2:11" ht="12.75">
      <c r="B16" s="33">
        <f>IF('multi-step tree'!B16="","",MAX('Net Cash Flow'!B16+(p*C15+(1-p)*C17)*EXP(-rf),0))</f>
      </c>
      <c r="C16" s="33">
        <f>IF('multi-step tree'!C16="","",MAX('Net Cash Flow'!C16+(p*D15+(1-p)*D17)*EXP(-rf),0))</f>
      </c>
      <c r="D16" s="33">
        <f>IF('multi-step tree'!D16="","",MAX('Net Cash Flow'!D16+(p*E15+(1-p)*E17)*EXP(-rf),0))</f>
      </c>
      <c r="E16" s="33">
        <f>IF('multi-step tree'!E16="","",MAX('Net Cash Flow'!E16+(p*F15+(1-p)*F17)*EXP(-rf),0))</f>
        <v>0</v>
      </c>
      <c r="F16" s="33">
        <f>IF('multi-step tree'!F16="","",MAX('Net Cash Flow'!F16+(p*G15+(1-p)*G17)*EXP(-rf),0))</f>
      </c>
      <c r="G16" s="33">
        <f>IF('multi-step tree'!G16="","",MAX('Net Cash Flow'!G16+(p*H15+(1-p)*H17)*EXP(-rf),0))</f>
        <v>0</v>
      </c>
      <c r="H16" s="33">
        <f>IF('multi-step tree'!H16="","",MAX('Net Cash Flow'!H16+(p*I15+(1-p)*I17)*EXP(-rf),0))</f>
      </c>
      <c r="I16" s="33">
        <f>IF('multi-step tree'!I16="","",MAX('Net Cash Flow'!I16+(p*J15+(1-p)*J17)*EXP(-rf),0))</f>
        <v>0</v>
      </c>
      <c r="J16" s="33">
        <f>IF('multi-step tree'!J16="","",MAX('Net Cash Flow'!J16+(p*K15+(1-p)*K17)*EXP(-rf),0))</f>
      </c>
      <c r="K16" s="33">
        <f>IF('multi-step tree'!K16="","",MAX('Net Cash Flow'!K16,0))</f>
        <v>0</v>
      </c>
    </row>
    <row r="17" spans="2:11" ht="12.75">
      <c r="B17" s="33">
        <f>IF('multi-step tree'!B17="","",MAX('Net Cash Flow'!B17+(p*C16+(1-p)*C18)*EXP(-rf),0))</f>
      </c>
      <c r="C17" s="33">
        <f>IF('multi-step tree'!C17="","",MAX('Net Cash Flow'!C17+(p*D16+(1-p)*D18)*EXP(-rf),0))</f>
      </c>
      <c r="D17" s="33">
        <f>IF('multi-step tree'!D17="","",MAX('Net Cash Flow'!D17+(p*E16+(1-p)*E18)*EXP(-rf),0))</f>
      </c>
      <c r="E17" s="33">
        <f>IF('multi-step tree'!E17="","",MAX('Net Cash Flow'!E17+(p*F16+(1-p)*F18)*EXP(-rf),0))</f>
      </c>
      <c r="F17" s="33">
        <f>IF('multi-step tree'!F17="","",MAX('Net Cash Flow'!F17+(p*G16+(1-p)*G18)*EXP(-rf),0))</f>
        <v>0</v>
      </c>
      <c r="G17" s="33">
        <f>IF('multi-step tree'!G17="","",MAX('Net Cash Flow'!G17+(p*H16+(1-p)*H18)*EXP(-rf),0))</f>
      </c>
      <c r="H17" s="33">
        <f>IF('multi-step tree'!H17="","",MAX('Net Cash Flow'!H17+(p*I16+(1-p)*I18)*EXP(-rf),0))</f>
        <v>0</v>
      </c>
      <c r="I17" s="33">
        <f>IF('multi-step tree'!I17="","",MAX('Net Cash Flow'!I17+(p*J16+(1-p)*J18)*EXP(-rf),0))</f>
      </c>
      <c r="J17" s="33">
        <f>IF('multi-step tree'!J17="","",MAX('Net Cash Flow'!J17+(p*K16+(1-p)*K18)*EXP(-rf),0))</f>
        <v>0</v>
      </c>
      <c r="K17" s="33">
        <f>IF('multi-step tree'!K17="","",MAX('Net Cash Flow'!K17,0))</f>
      </c>
    </row>
    <row r="18" spans="2:11" ht="12.75">
      <c r="B18" s="33">
        <f>IF('multi-step tree'!B18="","",MAX('Net Cash Flow'!B18+(p*C17+(1-p)*C19)*EXP(-rf),0))</f>
      </c>
      <c r="C18" s="33">
        <f>IF('multi-step tree'!C18="","",MAX('Net Cash Flow'!C18+(p*D17+(1-p)*D19)*EXP(-rf),0))</f>
      </c>
      <c r="D18" s="33">
        <f>IF('multi-step tree'!D18="","",MAX('Net Cash Flow'!D18+(p*E17+(1-p)*E19)*EXP(-rf),0))</f>
      </c>
      <c r="E18" s="33">
        <f>IF('multi-step tree'!E18="","",MAX('Net Cash Flow'!E18+(p*F17+(1-p)*F19)*EXP(-rf),0))</f>
      </c>
      <c r="F18" s="33">
        <f>IF('multi-step tree'!F18="","",MAX('Net Cash Flow'!F18+(p*G17+(1-p)*G19)*EXP(-rf),0))</f>
      </c>
      <c r="G18" s="33">
        <f>IF('multi-step tree'!G18="","",MAX('Net Cash Flow'!G18+(p*H17+(1-p)*H19)*EXP(-rf),0))</f>
        <v>0</v>
      </c>
      <c r="H18" s="33">
        <f>IF('multi-step tree'!H18="","",MAX('Net Cash Flow'!H18+(p*I17+(1-p)*I19)*EXP(-rf),0))</f>
      </c>
      <c r="I18" s="33">
        <f>IF('multi-step tree'!I18="","",MAX('Net Cash Flow'!I18+(p*J17+(1-p)*J19)*EXP(-rf),0))</f>
        <v>0</v>
      </c>
      <c r="J18" s="33">
        <f>IF('multi-step tree'!J18="","",MAX('Net Cash Flow'!J18+(p*K17+(1-p)*K19)*EXP(-rf),0))</f>
      </c>
      <c r="K18" s="33">
        <f>IF('multi-step tree'!K18="","",MAX('Net Cash Flow'!K18,0))</f>
        <v>0</v>
      </c>
    </row>
    <row r="19" spans="2:11" ht="12.75">
      <c r="B19" s="33">
        <f>IF('multi-step tree'!B19="","",MAX('Net Cash Flow'!B19+(p*C18+(1-p)*C20)*EXP(-rf),0))</f>
      </c>
      <c r="C19" s="33">
        <f>IF('multi-step tree'!C19="","",MAX('Net Cash Flow'!C19+(p*D18+(1-p)*D20)*EXP(-rf),0))</f>
      </c>
      <c r="D19" s="33">
        <f>IF('multi-step tree'!D19="","",MAX('Net Cash Flow'!D19+(p*E18+(1-p)*E20)*EXP(-rf),0))</f>
      </c>
      <c r="E19" s="33">
        <f>IF('multi-step tree'!E19="","",MAX('Net Cash Flow'!E19+(p*F18+(1-p)*F20)*EXP(-rf),0))</f>
      </c>
      <c r="F19" s="33">
        <f>IF('multi-step tree'!F19="","",MAX('Net Cash Flow'!F19+(p*G18+(1-p)*G20)*EXP(-rf),0))</f>
      </c>
      <c r="G19" s="33">
        <f>IF('multi-step tree'!G19="","",MAX('Net Cash Flow'!G19+(p*H18+(1-p)*H20)*EXP(-rf),0))</f>
      </c>
      <c r="H19" s="33">
        <f>IF('multi-step tree'!H19="","",MAX('Net Cash Flow'!H19+(p*I18+(1-p)*I20)*EXP(-rf),0))</f>
        <v>0</v>
      </c>
      <c r="I19" s="33">
        <f>IF('multi-step tree'!I19="","",MAX('Net Cash Flow'!I19+(p*J18+(1-p)*J20)*EXP(-rf),0))</f>
      </c>
      <c r="J19" s="33">
        <f>IF('multi-step tree'!J19="","",MAX('Net Cash Flow'!J19+(p*K18+(1-p)*K20)*EXP(-rf),0))</f>
        <v>0</v>
      </c>
      <c r="K19" s="33">
        <f>IF('multi-step tree'!K19="","",MAX('Net Cash Flow'!K19,0))</f>
      </c>
    </row>
    <row r="20" spans="2:11" ht="12.75">
      <c r="B20" s="33">
        <f>IF('multi-step tree'!B20="","",MAX('Net Cash Flow'!B20+(p*C19+(1-p)*C21)*EXP(-rf),0))</f>
      </c>
      <c r="C20" s="33">
        <f>IF('multi-step tree'!C20="","",MAX('Net Cash Flow'!C20+(p*D19+(1-p)*D21)*EXP(-rf),0))</f>
      </c>
      <c r="D20" s="33">
        <f>IF('multi-step tree'!D20="","",MAX('Net Cash Flow'!D20+(p*E19+(1-p)*E21)*EXP(-rf),0))</f>
      </c>
      <c r="E20" s="33">
        <f>IF('multi-step tree'!E20="","",MAX('Net Cash Flow'!E20+(p*F19+(1-p)*F21)*EXP(-rf),0))</f>
      </c>
      <c r="F20" s="33">
        <f>IF('multi-step tree'!F20="","",MAX('Net Cash Flow'!F20+(p*G19+(1-p)*G21)*EXP(-rf),0))</f>
      </c>
      <c r="G20" s="33">
        <f>IF('multi-step tree'!G20="","",MAX('Net Cash Flow'!G20+(p*H19+(1-p)*H21)*EXP(-rf),0))</f>
      </c>
      <c r="H20" s="33">
        <f>IF('multi-step tree'!H20="","",MAX('Net Cash Flow'!H20+(p*I19+(1-p)*I21)*EXP(-rf),0))</f>
      </c>
      <c r="I20" s="33">
        <f>IF('multi-step tree'!I20="","",MAX('Net Cash Flow'!I20+(p*J19+(1-p)*J21)*EXP(-rf),0))</f>
        <v>0</v>
      </c>
      <c r="J20" s="33">
        <f>IF('multi-step tree'!J20="","",MAX('Net Cash Flow'!J20+(p*K19+(1-p)*K21)*EXP(-rf),0))</f>
      </c>
      <c r="K20" s="33">
        <f>IF('multi-step tree'!K20="","",MAX('Net Cash Flow'!K20,0))</f>
        <v>0</v>
      </c>
    </row>
    <row r="21" spans="2:11" ht="12.75">
      <c r="B21" s="33">
        <f>IF('multi-step tree'!B21="","",MAX('Net Cash Flow'!B21+(p*C20+(1-p)*C22)*EXP(-rf),0))</f>
      </c>
      <c r="C21" s="33">
        <f>IF('multi-step tree'!C21="","",MAX('Net Cash Flow'!C21+(p*D20+(1-p)*D22)*EXP(-rf),0))</f>
      </c>
      <c r="D21" s="33">
        <f>IF('multi-step tree'!D21="","",MAX('Net Cash Flow'!D21+(p*E20+(1-p)*E22)*EXP(-rf),0))</f>
      </c>
      <c r="E21" s="33">
        <f>IF('multi-step tree'!E21="","",MAX('Net Cash Flow'!E21+(p*F20+(1-p)*F22)*EXP(-rf),0))</f>
      </c>
      <c r="F21" s="33">
        <f>IF('multi-step tree'!F21="","",MAX('Net Cash Flow'!F21+(p*G20+(1-p)*G22)*EXP(-rf),0))</f>
      </c>
      <c r="G21" s="33">
        <f>IF('multi-step tree'!G21="","",MAX('Net Cash Flow'!G21+(p*H20+(1-p)*H22)*EXP(-rf),0))</f>
      </c>
      <c r="H21" s="33">
        <f>IF('multi-step tree'!H21="","",MAX('Net Cash Flow'!H21+(p*I20+(1-p)*I22)*EXP(-rf),0))</f>
      </c>
      <c r="I21" s="33">
        <f>IF('multi-step tree'!I21="","",MAX('Net Cash Flow'!I21+(p*J20+(1-p)*J22)*EXP(-rf),0))</f>
      </c>
      <c r="J21" s="33">
        <f>IF('multi-step tree'!J21="","",MAX('Net Cash Flow'!J21+(p*K20+(1-p)*K22)*EXP(-rf),0))</f>
        <v>0</v>
      </c>
      <c r="K21" s="33">
        <f>IF('multi-step tree'!K21="","",MAX('Net Cash Flow'!K21,0))</f>
      </c>
    </row>
    <row r="22" spans="2:11" ht="12.75">
      <c r="B22" s="33">
        <f>IF('multi-step tree'!B22="","",MAX('Net Cash Flow'!B22+(p*C21+(1-p)*C23)*EXP(-rf),0))</f>
      </c>
      <c r="C22" s="33">
        <f>IF('multi-step tree'!C22="","",MAX('Net Cash Flow'!C22+(p*D21+(1-p)*D23)*EXP(-rf),0))</f>
      </c>
      <c r="D22" s="33">
        <f>IF('multi-step tree'!D22="","",MAX('Net Cash Flow'!D22+(p*E21+(1-p)*E23)*EXP(-rf),0))</f>
      </c>
      <c r="E22" s="33">
        <f>IF('multi-step tree'!E22="","",MAX('Net Cash Flow'!E22+(p*F21+(1-p)*F23)*EXP(-rf),0))</f>
      </c>
      <c r="F22" s="33">
        <f>IF('multi-step tree'!F22="","",MAX('Net Cash Flow'!F22+(p*G21+(1-p)*G23)*EXP(-rf),0))</f>
      </c>
      <c r="G22" s="33">
        <f>IF('multi-step tree'!G22="","",MAX('Net Cash Flow'!G22+(p*H21+(1-p)*H23)*EXP(-rf),0))</f>
      </c>
      <c r="H22" s="33">
        <f>IF('multi-step tree'!H22="","",MAX('Net Cash Flow'!H22+(p*I21+(1-p)*I23)*EXP(-rf),0))</f>
      </c>
      <c r="I22" s="33">
        <f>IF('multi-step tree'!I22="","",MAX('Net Cash Flow'!I22+(p*J21+(1-p)*J23)*EXP(-rf),0))</f>
      </c>
      <c r="J22" s="33">
        <f>IF('multi-step tree'!J22="","",MAX('Net Cash Flow'!J22+(p*K21+(1-p)*K23)*EXP(-rf),0))</f>
      </c>
      <c r="K22" s="33">
        <f>IF('multi-step tree'!K22="","",MAX('Net Cash Flow'!K22,0))</f>
        <v>0</v>
      </c>
    </row>
    <row r="23" spans="2:11" ht="12.75"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6" spans="1:11" ht="12.75">
      <c r="A26" s="2" t="s">
        <v>75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8" ht="12.75">
      <c r="A28" t="s">
        <v>76</v>
      </c>
    </row>
    <row r="30" spans="1:11" ht="12.75">
      <c r="A30" s="1"/>
      <c r="B30" s="33">
        <f>IF('multi-step tree'!B4="","",IF(B4&gt;0,1,0))</f>
      </c>
      <c r="C30" s="33">
        <f>IF('multi-step tree'!C4="","",IF(C4&gt;0,1,0))</f>
      </c>
      <c r="D30" s="33">
        <f>IF('multi-step tree'!D4="","",IF(D4&gt;0,1,0))</f>
      </c>
      <c r="E30" s="33">
        <f>IF('multi-step tree'!E4="","",IF(E4&gt;0,1,0))</f>
      </c>
      <c r="F30" s="33">
        <f>IF('multi-step tree'!F4="","",IF(F4&gt;0,1,0))</f>
      </c>
      <c r="G30" s="33">
        <f>IF('multi-step tree'!G4="","",IF(G4&gt;0,1,0))</f>
      </c>
      <c r="H30" s="33">
        <f>IF('multi-step tree'!H4="","",IF(H4&gt;0,1,0))</f>
      </c>
      <c r="I30" s="33">
        <f>IF('multi-step tree'!I4="","",IF(I4&gt;0,1,0))</f>
      </c>
      <c r="J30" s="33">
        <f>IF('multi-step tree'!J4="","",IF(J4&gt;0,1,0))</f>
      </c>
      <c r="K30" s="33">
        <f>IF('multi-step tree'!K4="","",IF(K4&gt;0,1,0))</f>
        <v>1</v>
      </c>
    </row>
    <row r="31" spans="2:11" ht="12.75">
      <c r="B31" s="33">
        <f>IF('multi-step tree'!B5="","",IF(B5&gt;0,1,0))</f>
      </c>
      <c r="C31" s="33">
        <f>IF('multi-step tree'!C5="","",IF(C5&gt;0,1,0))</f>
      </c>
      <c r="D31" s="33">
        <f>IF('multi-step tree'!D5="","",IF(D5&gt;0,1,0))</f>
      </c>
      <c r="E31" s="33">
        <f>IF('multi-step tree'!E5="","",IF(E5&gt;0,1,0))</f>
      </c>
      <c r="F31" s="33">
        <f>IF('multi-step tree'!F5="","",IF(F5&gt;0,1,0))</f>
      </c>
      <c r="G31" s="33">
        <f>IF('multi-step tree'!G5="","",IF(G5&gt;0,1,0))</f>
      </c>
      <c r="H31" s="33">
        <f>IF('multi-step tree'!H5="","",IF(H5&gt;0,1,0))</f>
      </c>
      <c r="I31" s="33">
        <f>IF('multi-step tree'!I5="","",IF(I5&gt;0,1,0))</f>
      </c>
      <c r="J31" s="33">
        <f>IF('multi-step tree'!J5="","",IF(J5&gt;0,1,0))</f>
        <v>1</v>
      </c>
      <c r="K31" s="33">
        <f>IF('multi-step tree'!K5="","",IF(K5&gt;0,1,0))</f>
      </c>
    </row>
    <row r="32" spans="2:11" ht="12.75">
      <c r="B32" s="33">
        <f>IF('multi-step tree'!B6="","",IF(B6&gt;0,1,0))</f>
      </c>
      <c r="C32" s="33">
        <f>IF('multi-step tree'!C6="","",IF(C6&gt;0,1,0))</f>
      </c>
      <c r="D32" s="33">
        <f>IF('multi-step tree'!D6="","",IF(D6&gt;0,1,0))</f>
      </c>
      <c r="E32" s="33">
        <f>IF('multi-step tree'!E6="","",IF(E6&gt;0,1,0))</f>
      </c>
      <c r="F32" s="33">
        <f>IF('multi-step tree'!F6="","",IF(F6&gt;0,1,0))</f>
      </c>
      <c r="G32" s="33">
        <f>IF('multi-step tree'!G6="","",IF(G6&gt;0,1,0))</f>
      </c>
      <c r="H32" s="33">
        <f>IF('multi-step tree'!H6="","",IF(H6&gt;0,1,0))</f>
      </c>
      <c r="I32" s="33">
        <f>IF('multi-step tree'!I6="","",IF(I6&gt;0,1,0))</f>
        <v>1</v>
      </c>
      <c r="J32" s="33">
        <f>IF('multi-step tree'!J6="","",IF(J6&gt;0,1,0))</f>
      </c>
      <c r="K32" s="33">
        <f>IF('multi-step tree'!K6="","",IF(K6&gt;0,1,0))</f>
        <v>1</v>
      </c>
    </row>
    <row r="33" spans="2:11" ht="12.75">
      <c r="B33" s="33">
        <f>IF('multi-step tree'!B7="","",IF(B7&gt;0,1,0))</f>
      </c>
      <c r="C33" s="33">
        <f>IF('multi-step tree'!C7="","",IF(C7&gt;0,1,0))</f>
      </c>
      <c r="D33" s="33">
        <f>IF('multi-step tree'!D7="","",IF(D7&gt;0,1,0))</f>
      </c>
      <c r="E33" s="33">
        <f>IF('multi-step tree'!E7="","",IF(E7&gt;0,1,0))</f>
      </c>
      <c r="F33" s="33">
        <f>IF('multi-step tree'!F7="","",IF(F7&gt;0,1,0))</f>
      </c>
      <c r="G33" s="33">
        <f>IF('multi-step tree'!G7="","",IF(G7&gt;0,1,0))</f>
      </c>
      <c r="H33" s="33">
        <f>IF('multi-step tree'!H7="","",IF(H7&gt;0,1,0))</f>
        <v>1</v>
      </c>
      <c r="I33" s="33">
        <f>IF('multi-step tree'!I7="","",IF(I7&gt;0,1,0))</f>
      </c>
      <c r="J33" s="33">
        <f>IF('multi-step tree'!J7="","",IF(J7&gt;0,1,0))</f>
        <v>1</v>
      </c>
      <c r="K33" s="33">
        <f>IF('multi-step tree'!K7="","",IF(K7&gt;0,1,0))</f>
      </c>
    </row>
    <row r="34" spans="2:11" ht="12.75">
      <c r="B34" s="33">
        <f>IF('multi-step tree'!B8="","",IF(B8&gt;0,1,0))</f>
      </c>
      <c r="C34" s="33">
        <f>IF('multi-step tree'!C8="","",IF(C8&gt;0,1,0))</f>
      </c>
      <c r="D34" s="33">
        <f>IF('multi-step tree'!D8="","",IF(D8&gt;0,1,0))</f>
      </c>
      <c r="E34" s="33">
        <f>IF('multi-step tree'!E8="","",IF(E8&gt;0,1,0))</f>
      </c>
      <c r="F34" s="33">
        <f>IF('multi-step tree'!F8="","",IF(F8&gt;0,1,0))</f>
      </c>
      <c r="G34" s="33">
        <f>IF('multi-step tree'!G8="","",IF(G8&gt;0,1,0))</f>
        <v>1</v>
      </c>
      <c r="H34" s="33">
        <f>IF('multi-step tree'!H8="","",IF(H8&gt;0,1,0))</f>
      </c>
      <c r="I34" s="33">
        <f>IF('multi-step tree'!I8="","",IF(I8&gt;0,1,0))</f>
        <v>1</v>
      </c>
      <c r="J34" s="33">
        <f>IF('multi-step tree'!J8="","",IF(J8&gt;0,1,0))</f>
      </c>
      <c r="K34" s="33">
        <f>IF('multi-step tree'!K8="","",IF(K8&gt;0,1,0))</f>
        <v>1</v>
      </c>
    </row>
    <row r="35" spans="2:11" ht="12.75">
      <c r="B35" s="33">
        <f>IF('multi-step tree'!B9="","",IF(B9&gt;0,1,0))</f>
      </c>
      <c r="C35" s="33">
        <f>IF('multi-step tree'!C9="","",IF(C9&gt;0,1,0))</f>
      </c>
      <c r="D35" s="33">
        <f>IF('multi-step tree'!D9="","",IF(D9&gt;0,1,0))</f>
      </c>
      <c r="E35" s="33">
        <f>IF('multi-step tree'!E9="","",IF(E9&gt;0,1,0))</f>
      </c>
      <c r="F35" s="33">
        <f>IF('multi-step tree'!F9="","",IF(F9&gt;0,1,0))</f>
        <v>1</v>
      </c>
      <c r="G35" s="33">
        <f>IF('multi-step tree'!G9="","",IF(G9&gt;0,1,0))</f>
      </c>
      <c r="H35" s="33">
        <f>IF('multi-step tree'!H9="","",IF(H9&gt;0,1,0))</f>
        <v>1</v>
      </c>
      <c r="I35" s="33">
        <f>IF('multi-step tree'!I9="","",IF(I9&gt;0,1,0))</f>
      </c>
      <c r="J35" s="33">
        <f>IF('multi-step tree'!J9="","",IF(J9&gt;0,1,0))</f>
        <v>1</v>
      </c>
      <c r="K35" s="33">
        <f>IF('multi-step tree'!K9="","",IF(K9&gt;0,1,0))</f>
      </c>
    </row>
    <row r="36" spans="2:11" ht="12.75">
      <c r="B36" s="33">
        <f>IF('multi-step tree'!B10="","",IF(B10&gt;0,1,0))</f>
      </c>
      <c r="C36" s="33">
        <f>IF('multi-step tree'!C10="","",IF(C10&gt;0,1,0))</f>
      </c>
      <c r="D36" s="33">
        <f>IF('multi-step tree'!D10="","",IF(D10&gt;0,1,0))</f>
      </c>
      <c r="E36" s="33">
        <f>IF('multi-step tree'!E10="","",IF(E10&gt;0,1,0))</f>
        <v>1</v>
      </c>
      <c r="F36" s="33">
        <f>IF('multi-step tree'!F10="","",IF(F10&gt;0,1,0))</f>
      </c>
      <c r="G36" s="33">
        <f>IF('multi-step tree'!G10="","",IF(G10&gt;0,1,0))</f>
        <v>1</v>
      </c>
      <c r="H36" s="33">
        <f>IF('multi-step tree'!H10="","",IF(H10&gt;0,1,0))</f>
      </c>
      <c r="I36" s="33">
        <f>IF('multi-step tree'!I10="","",IF(I10&gt;0,1,0))</f>
        <v>1</v>
      </c>
      <c r="J36" s="33">
        <f>IF('multi-step tree'!J10="","",IF(J10&gt;0,1,0))</f>
      </c>
      <c r="K36" s="33">
        <f>IF('multi-step tree'!K10="","",IF(K10&gt;0,1,0))</f>
        <v>1</v>
      </c>
    </row>
    <row r="37" spans="2:11" ht="12.75">
      <c r="B37" s="33">
        <f>IF('multi-step tree'!B11="","",IF(B11&gt;0,1,0))</f>
      </c>
      <c r="C37" s="33">
        <f>IF('multi-step tree'!C11="","",IF(C11&gt;0,1,0))</f>
      </c>
      <c r="D37" s="33">
        <f>IF('multi-step tree'!D11="","",IF(D11&gt;0,1,0))</f>
        <v>1</v>
      </c>
      <c r="E37" s="33">
        <f>IF('multi-step tree'!E11="","",IF(E11&gt;0,1,0))</f>
      </c>
      <c r="F37" s="33">
        <f>IF('multi-step tree'!F11="","",IF(F11&gt;0,1,0))</f>
        <v>1</v>
      </c>
      <c r="G37" s="33">
        <f>IF('multi-step tree'!G11="","",IF(G11&gt;0,1,0))</f>
      </c>
      <c r="H37" s="33">
        <f>IF('multi-step tree'!H11="","",IF(H11&gt;0,1,0))</f>
        <v>1</v>
      </c>
      <c r="I37" s="33">
        <f>IF('multi-step tree'!I11="","",IF(I11&gt;0,1,0))</f>
      </c>
      <c r="J37" s="33">
        <f>IF('multi-step tree'!J11="","",IF(J11&gt;0,1,0))</f>
        <v>1</v>
      </c>
      <c r="K37" s="33">
        <f>IF('multi-step tree'!K11="","",IF(K11&gt;0,1,0))</f>
      </c>
    </row>
    <row r="38" spans="1:11" ht="12.75">
      <c r="A38" s="4"/>
      <c r="B38" s="33">
        <f>IF('multi-step tree'!B12="","",IF(B12&gt;0,1,0))</f>
      </c>
      <c r="C38" s="33">
        <f>IF('multi-step tree'!C12="","",IF(C12&gt;0,1,0))</f>
        <v>1</v>
      </c>
      <c r="D38" s="33">
        <f>IF('multi-step tree'!D12="","",IF(D12&gt;0,1,0))</f>
      </c>
      <c r="E38" s="33">
        <f>IF('multi-step tree'!E12="","",IF(E12&gt;0,1,0))</f>
        <v>1</v>
      </c>
      <c r="F38" s="33">
        <f>IF('multi-step tree'!F12="","",IF(F12&gt;0,1,0))</f>
      </c>
      <c r="G38" s="33">
        <f>IF('multi-step tree'!G12="","",IF(G12&gt;0,1,0))</f>
        <v>1</v>
      </c>
      <c r="H38" s="33">
        <f>IF('multi-step tree'!H12="","",IF(H12&gt;0,1,0))</f>
      </c>
      <c r="I38" s="33">
        <f>IF('multi-step tree'!I12="","",IF(I12&gt;0,1,0))</f>
        <v>1</v>
      </c>
      <c r="J38" s="33">
        <f>IF('multi-step tree'!J12="","",IF(J12&gt;0,1,0))</f>
      </c>
      <c r="K38" s="33">
        <f>IF('multi-step tree'!K12="","",IF(K12&gt;0,1,0))</f>
        <v>1</v>
      </c>
    </row>
    <row r="39" spans="2:11" ht="12.75">
      <c r="B39" s="33">
        <f>IF('multi-step tree'!B13="","",IF(B13&gt;0,1,0))</f>
        <v>1</v>
      </c>
      <c r="C39" s="33">
        <f>IF('multi-step tree'!C13="","",IF(C13&gt;0,1,0))</f>
      </c>
      <c r="D39" s="33">
        <f>IF('multi-step tree'!D13="","",IF(D13&gt;0,1,0))</f>
        <v>1</v>
      </c>
      <c r="E39" s="33">
        <f>IF('multi-step tree'!E13="","",IF(E13&gt;0,1,0))</f>
      </c>
      <c r="F39" s="33">
        <f>IF('multi-step tree'!F13="","",IF(F13&gt;0,1,0))</f>
        <v>1</v>
      </c>
      <c r="G39" s="33">
        <f>IF('multi-step tree'!G13="","",IF(G13&gt;0,1,0))</f>
      </c>
      <c r="H39" s="33">
        <f>IF('multi-step tree'!H13="","",IF(H13&gt;0,1,0))</f>
        <v>1</v>
      </c>
      <c r="I39" s="33">
        <f>IF('multi-step tree'!I13="","",IF(I13&gt;0,1,0))</f>
      </c>
      <c r="J39" s="33">
        <f>IF('multi-step tree'!J13="","",IF(J13&gt;0,1,0))</f>
        <v>1</v>
      </c>
      <c r="K39" s="33">
        <f>IF('multi-step tree'!K13="","",IF(K13&gt;0,1,0))</f>
      </c>
    </row>
    <row r="40" spans="2:11" ht="12.75">
      <c r="B40" s="33">
        <f>IF('multi-step tree'!B14="","",IF(B14&gt;0,1,0))</f>
      </c>
      <c r="C40" s="33">
        <f>IF('multi-step tree'!C14="","",IF(C14&gt;0,1,0))</f>
        <v>1</v>
      </c>
      <c r="D40" s="33">
        <f>IF('multi-step tree'!D14="","",IF(D14&gt;0,1,0))</f>
      </c>
      <c r="E40" s="33">
        <f>IF('multi-step tree'!E14="","",IF(E14&gt;0,1,0))</f>
        <v>1</v>
      </c>
      <c r="F40" s="33">
        <f>IF('multi-step tree'!F14="","",IF(F14&gt;0,1,0))</f>
      </c>
      <c r="G40" s="33">
        <f>IF('multi-step tree'!G14="","",IF(G14&gt;0,1,0))</f>
        <v>1</v>
      </c>
      <c r="H40" s="33">
        <f>IF('multi-step tree'!H14="","",IF(H14&gt;0,1,0))</f>
      </c>
      <c r="I40" s="33">
        <f>IF('multi-step tree'!I14="","",IF(I14&gt;0,1,0))</f>
        <v>1</v>
      </c>
      <c r="J40" s="33">
        <f>IF('multi-step tree'!J14="","",IF(J14&gt;0,1,0))</f>
      </c>
      <c r="K40" s="33">
        <f>IF('multi-step tree'!K14="","",IF(K14&gt;0,1,0))</f>
        <v>1</v>
      </c>
    </row>
    <row r="41" spans="2:11" ht="12.75">
      <c r="B41" s="33">
        <f>IF('multi-step tree'!B15="","",IF(B15&gt;0,1,0))</f>
      </c>
      <c r="C41" s="33">
        <f>IF('multi-step tree'!C15="","",IF(C15&gt;0,1,0))</f>
      </c>
      <c r="D41" s="33">
        <f>IF('multi-step tree'!D15="","",IF(D15&gt;0,1,0))</f>
        <v>1</v>
      </c>
      <c r="E41" s="33">
        <f>IF('multi-step tree'!E15="","",IF(E15&gt;0,1,0))</f>
      </c>
      <c r="F41" s="33">
        <f>IF('multi-step tree'!F15="","",IF(F15&gt;0,1,0))</f>
        <v>1</v>
      </c>
      <c r="G41" s="33">
        <f>IF('multi-step tree'!G15="","",IF(G15&gt;0,1,0))</f>
      </c>
      <c r="H41" s="33">
        <f>IF('multi-step tree'!H15="","",IF(H15&gt;0,1,0))</f>
        <v>1</v>
      </c>
      <c r="I41" s="33">
        <f>IF('multi-step tree'!I15="","",IF(I15&gt;0,1,0))</f>
      </c>
      <c r="J41" s="33">
        <f>IF('multi-step tree'!J15="","",IF(J15&gt;0,1,0))</f>
        <v>1</v>
      </c>
      <c r="K41" s="33">
        <f>IF('multi-step tree'!K15="","",IF(K15&gt;0,1,0))</f>
      </c>
    </row>
    <row r="42" spans="2:11" ht="12.75">
      <c r="B42" s="33">
        <f>IF('multi-step tree'!B16="","",IF(B16&gt;0,1,0))</f>
      </c>
      <c r="C42" s="33">
        <f>IF('multi-step tree'!C16="","",IF(C16&gt;0,1,0))</f>
      </c>
      <c r="D42" s="33">
        <f>IF('multi-step tree'!D16="","",IF(D16&gt;0,1,0))</f>
      </c>
      <c r="E42" s="33">
        <f>IF('multi-step tree'!E16="","",IF(E16&gt;0,1,0))</f>
        <v>0</v>
      </c>
      <c r="F42" s="33">
        <f>IF('multi-step tree'!F16="","",IF(F16&gt;0,1,0))</f>
      </c>
      <c r="G42" s="33">
        <f>IF('multi-step tree'!G16="","",IF(G16&gt;0,1,0))</f>
        <v>0</v>
      </c>
      <c r="H42" s="33">
        <f>IF('multi-step tree'!H16="","",IF(H16&gt;0,1,0))</f>
      </c>
      <c r="I42" s="33">
        <f>IF('multi-step tree'!I16="","",IF(I16&gt;0,1,0))</f>
        <v>0</v>
      </c>
      <c r="J42" s="33">
        <f>IF('multi-step tree'!J16="","",IF(J16&gt;0,1,0))</f>
      </c>
      <c r="K42" s="33">
        <f>IF('multi-step tree'!K16="","",IF(K16&gt;0,1,0))</f>
        <v>0</v>
      </c>
    </row>
    <row r="43" spans="2:11" ht="12.75">
      <c r="B43" s="33">
        <f>IF('multi-step tree'!B17="","",IF(B17&gt;0,1,0))</f>
      </c>
      <c r="C43" s="33">
        <f>IF('multi-step tree'!C17="","",IF(C17&gt;0,1,0))</f>
      </c>
      <c r="D43" s="33">
        <f>IF('multi-step tree'!D17="","",IF(D17&gt;0,1,0))</f>
      </c>
      <c r="E43" s="33">
        <f>IF('multi-step tree'!E17="","",IF(E17&gt;0,1,0))</f>
      </c>
      <c r="F43" s="33">
        <f>IF('multi-step tree'!F17="","",IF(F17&gt;0,1,0))</f>
        <v>0</v>
      </c>
      <c r="G43" s="33">
        <f>IF('multi-step tree'!G17="","",IF(G17&gt;0,1,0))</f>
      </c>
      <c r="H43" s="33">
        <f>IF('multi-step tree'!H17="","",IF(H17&gt;0,1,0))</f>
        <v>0</v>
      </c>
      <c r="I43" s="33">
        <f>IF('multi-step tree'!I17="","",IF(I17&gt;0,1,0))</f>
      </c>
      <c r="J43" s="33">
        <f>IF('multi-step tree'!J17="","",IF(J17&gt;0,1,0))</f>
        <v>0</v>
      </c>
      <c r="K43" s="33">
        <f>IF('multi-step tree'!K17="","",IF(K17&gt;0,1,0))</f>
      </c>
    </row>
    <row r="44" spans="2:11" ht="12.75">
      <c r="B44" s="33">
        <f>IF('multi-step tree'!B18="","",IF(B18&gt;0,1,0))</f>
      </c>
      <c r="C44" s="33">
        <f>IF('multi-step tree'!C18="","",IF(C18&gt;0,1,0))</f>
      </c>
      <c r="D44" s="33">
        <f>IF('multi-step tree'!D18="","",IF(D18&gt;0,1,0))</f>
      </c>
      <c r="E44" s="33">
        <f>IF('multi-step tree'!E18="","",IF(E18&gt;0,1,0))</f>
      </c>
      <c r="F44" s="33">
        <f>IF('multi-step tree'!F18="","",IF(F18&gt;0,1,0))</f>
      </c>
      <c r="G44" s="33">
        <f>IF('multi-step tree'!G18="","",IF(G18&gt;0,1,0))</f>
        <v>0</v>
      </c>
      <c r="H44" s="33">
        <f>IF('multi-step tree'!H18="","",IF(H18&gt;0,1,0))</f>
      </c>
      <c r="I44" s="33">
        <f>IF('multi-step tree'!I18="","",IF(I18&gt;0,1,0))</f>
        <v>0</v>
      </c>
      <c r="J44" s="33">
        <f>IF('multi-step tree'!J18="","",IF(J18&gt;0,1,0))</f>
      </c>
      <c r="K44" s="33">
        <f>IF('multi-step tree'!K18="","",IF(K18&gt;0,1,0))</f>
        <v>0</v>
      </c>
    </row>
    <row r="45" spans="2:11" ht="12.75">
      <c r="B45" s="33">
        <f>IF('multi-step tree'!B19="","",IF(B19&gt;0,1,0))</f>
      </c>
      <c r="C45" s="33">
        <f>IF('multi-step tree'!C19="","",IF(C19&gt;0,1,0))</f>
      </c>
      <c r="D45" s="33">
        <f>IF('multi-step tree'!D19="","",IF(D19&gt;0,1,0))</f>
      </c>
      <c r="E45" s="33">
        <f>IF('multi-step tree'!E19="","",IF(E19&gt;0,1,0))</f>
      </c>
      <c r="F45" s="33">
        <f>IF('multi-step tree'!F19="","",IF(F19&gt;0,1,0))</f>
      </c>
      <c r="G45" s="33">
        <f>IF('multi-step tree'!G19="","",IF(G19&gt;0,1,0))</f>
      </c>
      <c r="H45" s="33">
        <f>IF('multi-step tree'!H19="","",IF(H19&gt;0,1,0))</f>
        <v>0</v>
      </c>
      <c r="I45" s="33">
        <f>IF('multi-step tree'!I19="","",IF(I19&gt;0,1,0))</f>
      </c>
      <c r="J45" s="33">
        <f>IF('multi-step tree'!J19="","",IF(J19&gt;0,1,0))</f>
        <v>0</v>
      </c>
      <c r="K45" s="33">
        <f>IF('multi-step tree'!K19="","",IF(K19&gt;0,1,0))</f>
      </c>
    </row>
    <row r="46" spans="2:11" ht="12.75">
      <c r="B46" s="33">
        <f>IF('multi-step tree'!B20="","",IF(B20&gt;0,1,0))</f>
      </c>
      <c r="C46" s="33">
        <f>IF('multi-step tree'!C20="","",IF(C20&gt;0,1,0))</f>
      </c>
      <c r="D46" s="33">
        <f>IF('multi-step tree'!D20="","",IF(D20&gt;0,1,0))</f>
      </c>
      <c r="E46" s="33">
        <f>IF('multi-step tree'!E20="","",IF(E20&gt;0,1,0))</f>
      </c>
      <c r="F46" s="33">
        <f>IF('multi-step tree'!F20="","",IF(F20&gt;0,1,0))</f>
      </c>
      <c r="G46" s="33">
        <f>IF('multi-step tree'!G20="","",IF(G20&gt;0,1,0))</f>
      </c>
      <c r="H46" s="33">
        <f>IF('multi-step tree'!H20="","",IF(H20&gt;0,1,0))</f>
      </c>
      <c r="I46" s="33">
        <f>IF('multi-step tree'!I20="","",IF(I20&gt;0,1,0))</f>
        <v>0</v>
      </c>
      <c r="J46" s="33">
        <f>IF('multi-step tree'!J20="","",IF(J20&gt;0,1,0))</f>
      </c>
      <c r="K46" s="33">
        <f>IF('multi-step tree'!K20="","",IF(K20&gt;0,1,0))</f>
        <v>0</v>
      </c>
    </row>
    <row r="47" spans="2:11" ht="12.75">
      <c r="B47" s="33">
        <f>IF('multi-step tree'!B21="","",IF(B21&gt;0,1,0))</f>
      </c>
      <c r="C47" s="33">
        <f>IF('multi-step tree'!C21="","",IF(C21&gt;0,1,0))</f>
      </c>
      <c r="D47" s="33">
        <f>IF('multi-step tree'!D21="","",IF(D21&gt;0,1,0))</f>
      </c>
      <c r="E47" s="33">
        <f>IF('multi-step tree'!E21="","",IF(E21&gt;0,1,0))</f>
      </c>
      <c r="F47" s="33">
        <f>IF('multi-step tree'!F21="","",IF(F21&gt;0,1,0))</f>
      </c>
      <c r="G47" s="33">
        <f>IF('multi-step tree'!G21="","",IF(G21&gt;0,1,0))</f>
      </c>
      <c r="H47" s="33">
        <f>IF('multi-step tree'!H21="","",IF(H21&gt;0,1,0))</f>
      </c>
      <c r="I47" s="33">
        <f>IF('multi-step tree'!I21="","",IF(I21&gt;0,1,0))</f>
      </c>
      <c r="J47" s="33">
        <f>IF('multi-step tree'!J21="","",IF(J21&gt;0,1,0))</f>
        <v>0</v>
      </c>
      <c r="K47" s="33">
        <f>IF('multi-step tree'!K21="","",IF(K21&gt;0,1,0))</f>
      </c>
    </row>
    <row r="48" spans="2:11" ht="12.75">
      <c r="B48" s="33">
        <f>IF('multi-step tree'!B22="","",IF(B22&gt;0,1,0))</f>
      </c>
      <c r="C48" s="33">
        <f>IF('multi-step tree'!C22="","",IF(C22&gt;0,1,0))</f>
      </c>
      <c r="D48" s="33">
        <f>IF('multi-step tree'!D22="","",IF(D22&gt;0,1,0))</f>
      </c>
      <c r="E48" s="33">
        <f>IF('multi-step tree'!E22="","",IF(E22&gt;0,1,0))</f>
      </c>
      <c r="F48" s="33">
        <f>IF('multi-step tree'!F22="","",IF(F22&gt;0,1,0))</f>
      </c>
      <c r="G48" s="33">
        <f>IF('multi-step tree'!G22="","",IF(G22&gt;0,1,0))</f>
      </c>
      <c r="H48" s="33">
        <f>IF('multi-step tree'!H22="","",IF(H22&gt;0,1,0))</f>
      </c>
      <c r="I48" s="33">
        <f>IF('multi-step tree'!I22="","",IF(I22&gt;0,1,0))</f>
      </c>
      <c r="J48" s="33">
        <f>IF('multi-step tree'!J22="","",IF(J22&gt;0,1,0))</f>
      </c>
      <c r="K48" s="33">
        <f>IF('multi-step tree'!K22="","",IF(K22&gt;0,1,0))</f>
        <v>0</v>
      </c>
    </row>
    <row r="49" spans="2:11" ht="12.75"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4" ht="12.75">
      <c r="A54" t="s">
        <v>77</v>
      </c>
    </row>
    <row r="55" ht="12.75">
      <c r="B55" s="33">
        <f>B13-'Net Cash Flow'!B67</f>
        <v>7816042.854124121</v>
      </c>
    </row>
    <row r="60" ht="12.75">
      <c r="A60" t="s">
        <v>78</v>
      </c>
    </row>
    <row r="61" spans="2:12" ht="12.75">
      <c r="B61" s="33">
        <f>IF('multi-step tree'!B4="","",B4-'Net Cash Flow'!B58)</f>
      </c>
      <c r="C61" s="33">
        <f>IF('multi-step tree'!C4="","",C4-'Net Cash Flow'!C58)</f>
      </c>
      <c r="D61" s="33">
        <f>IF('multi-step tree'!D4="","",D4-'Net Cash Flow'!D58)</f>
      </c>
      <c r="E61" s="33">
        <f>IF('multi-step tree'!E4="","",E4-'Net Cash Flow'!E58)</f>
      </c>
      <c r="F61" s="33">
        <f>IF('multi-step tree'!F4="","",F4-'Net Cash Flow'!F58)</f>
      </c>
      <c r="G61" s="33">
        <f>IF('multi-step tree'!G4="","",G4-'Net Cash Flow'!G58)</f>
      </c>
      <c r="H61" s="33">
        <f>IF('multi-step tree'!H4="","",H4-'Net Cash Flow'!H58)</f>
      </c>
      <c r="I61" s="33">
        <f>IF('multi-step tree'!I4="","",I4-'Net Cash Flow'!I58)</f>
      </c>
      <c r="J61" s="33">
        <f>IF('multi-step tree'!J4="","",J4-'Net Cash Flow'!J58)</f>
      </c>
      <c r="K61" s="33">
        <f>IF('multi-step tree'!K4="","",K4-'Net Cash Flow'!K58)</f>
        <v>0</v>
      </c>
      <c r="L61" s="33"/>
    </row>
    <row r="62" spans="2:11" ht="12.75">
      <c r="B62" s="33">
        <f>IF('multi-step tree'!B5="","",B5-'Net Cash Flow'!B59)</f>
      </c>
      <c r="C62" s="33">
        <f>IF('multi-step tree'!C5="","",C5-'Net Cash Flow'!C59)</f>
      </c>
      <c r="D62" s="33">
        <f>IF('multi-step tree'!D5="","",D5-'Net Cash Flow'!D59)</f>
      </c>
      <c r="E62" s="33">
        <f>IF('multi-step tree'!E5="","",E5-'Net Cash Flow'!E59)</f>
      </c>
      <c r="F62" s="33">
        <f>IF('multi-step tree'!F5="","",F5-'Net Cash Flow'!F59)</f>
      </c>
      <c r="G62" s="33">
        <f>IF('multi-step tree'!G5="","",G5-'Net Cash Flow'!G59)</f>
      </c>
      <c r="H62" s="33">
        <f>IF('multi-step tree'!H5="","",H5-'Net Cash Flow'!H59)</f>
      </c>
      <c r="I62" s="33">
        <f>IF('multi-step tree'!I5="","",I5-'Net Cash Flow'!I59)</f>
      </c>
      <c r="J62" s="33">
        <f>IF('multi-step tree'!J5="","",J5-'Net Cash Flow'!J59)</f>
        <v>0</v>
      </c>
      <c r="K62" s="33">
        <f>IF('multi-step tree'!K5="","",K5-'Net Cash Flow'!K59)</f>
      </c>
    </row>
    <row r="63" spans="2:11" ht="12.75">
      <c r="B63" s="33">
        <f>IF('multi-step tree'!B6="","",B6-'Net Cash Flow'!B60)</f>
      </c>
      <c r="C63" s="33">
        <f>IF('multi-step tree'!C6="","",C6-'Net Cash Flow'!C60)</f>
      </c>
      <c r="D63" s="33">
        <f>IF('multi-step tree'!D6="","",D6-'Net Cash Flow'!D60)</f>
      </c>
      <c r="E63" s="33">
        <f>IF('multi-step tree'!E6="","",E6-'Net Cash Flow'!E60)</f>
      </c>
      <c r="F63" s="33">
        <f>IF('multi-step tree'!F6="","",F6-'Net Cash Flow'!F60)</f>
      </c>
      <c r="G63" s="33">
        <f>IF('multi-step tree'!G6="","",G6-'Net Cash Flow'!G60)</f>
      </c>
      <c r="H63" s="33">
        <f>IF('multi-step tree'!H6="","",H6-'Net Cash Flow'!H60)</f>
      </c>
      <c r="I63" s="33">
        <f>IF('multi-step tree'!I6="","",I6-'Net Cash Flow'!I60)</f>
        <v>0</v>
      </c>
      <c r="J63" s="33">
        <f>IF('multi-step tree'!J6="","",J6-'Net Cash Flow'!J60)</f>
      </c>
      <c r="K63" s="33">
        <f>IF('multi-step tree'!K6="","",K6-'Net Cash Flow'!K60)</f>
        <v>0</v>
      </c>
    </row>
    <row r="64" spans="2:11" ht="12.75">
      <c r="B64" s="33">
        <f>IF('multi-step tree'!B7="","",B7-'Net Cash Flow'!B61)</f>
      </c>
      <c r="C64" s="33">
        <f>IF('multi-step tree'!C7="","",C7-'Net Cash Flow'!C61)</f>
      </c>
      <c r="D64" s="33">
        <f>IF('multi-step tree'!D7="","",D7-'Net Cash Flow'!D61)</f>
      </c>
      <c r="E64" s="33">
        <f>IF('multi-step tree'!E7="","",E7-'Net Cash Flow'!E61)</f>
      </c>
      <c r="F64" s="33">
        <f>IF('multi-step tree'!F7="","",F7-'Net Cash Flow'!F61)</f>
      </c>
      <c r="G64" s="33">
        <f>IF('multi-step tree'!G7="","",G7-'Net Cash Flow'!G61)</f>
      </c>
      <c r="H64" s="33">
        <f>IF('multi-step tree'!H7="","",H7-'Net Cash Flow'!H61)</f>
        <v>0</v>
      </c>
      <c r="I64" s="33">
        <f>IF('multi-step tree'!I7="","",I7-'Net Cash Flow'!I61)</f>
      </c>
      <c r="J64" s="33">
        <f>IF('multi-step tree'!J7="","",J7-'Net Cash Flow'!J61)</f>
        <v>0</v>
      </c>
      <c r="K64" s="33">
        <f>IF('multi-step tree'!K7="","",K7-'Net Cash Flow'!K61)</f>
      </c>
    </row>
    <row r="65" spans="2:11" ht="12.75">
      <c r="B65" s="33">
        <f>IF('multi-step tree'!B8="","",B8-'Net Cash Flow'!B62)</f>
      </c>
      <c r="C65" s="33">
        <f>IF('multi-step tree'!C8="","",C8-'Net Cash Flow'!C62)</f>
      </c>
      <c r="D65" s="33">
        <f>IF('multi-step tree'!D8="","",D8-'Net Cash Flow'!D62)</f>
      </c>
      <c r="E65" s="33">
        <f>IF('multi-step tree'!E8="","",E8-'Net Cash Flow'!E62)</f>
      </c>
      <c r="F65" s="33">
        <f>IF('multi-step tree'!F8="","",F8-'Net Cash Flow'!F62)</f>
      </c>
      <c r="G65" s="33">
        <f>IF('multi-step tree'!G8="","",G8-'Net Cash Flow'!G62)</f>
        <v>0</v>
      </c>
      <c r="H65" s="33">
        <f>IF('multi-step tree'!H8="","",H8-'Net Cash Flow'!H62)</f>
      </c>
      <c r="I65" s="33">
        <f>IF('multi-step tree'!I8="","",I8-'Net Cash Flow'!I62)</f>
        <v>0</v>
      </c>
      <c r="J65" s="33">
        <f>IF('multi-step tree'!J8="","",J8-'Net Cash Flow'!J62)</f>
      </c>
      <c r="K65" s="33">
        <f>IF('multi-step tree'!K8="","",K8-'Net Cash Flow'!K62)</f>
        <v>0</v>
      </c>
    </row>
    <row r="66" spans="2:11" ht="12.75">
      <c r="B66" s="33">
        <f>IF('multi-step tree'!B9="","",B9-'Net Cash Flow'!B63)</f>
      </c>
      <c r="C66" s="33">
        <f>IF('multi-step tree'!C9="","",C9-'Net Cash Flow'!C63)</f>
      </c>
      <c r="D66" s="33">
        <f>IF('multi-step tree'!D9="","",D9-'Net Cash Flow'!D63)</f>
      </c>
      <c r="E66" s="33">
        <f>IF('multi-step tree'!E9="","",E9-'Net Cash Flow'!E63)</f>
      </c>
      <c r="F66" s="33">
        <f>IF('multi-step tree'!F9="","",F9-'Net Cash Flow'!F63)</f>
        <v>0</v>
      </c>
      <c r="G66" s="33">
        <f>IF('multi-step tree'!G9="","",G9-'Net Cash Flow'!G63)</f>
      </c>
      <c r="H66" s="33">
        <f>IF('multi-step tree'!H9="","",H9-'Net Cash Flow'!H63)</f>
        <v>0</v>
      </c>
      <c r="I66" s="33">
        <f>IF('multi-step tree'!I9="","",I9-'Net Cash Flow'!I63)</f>
      </c>
      <c r="J66" s="33">
        <f>IF('multi-step tree'!J9="","",J9-'Net Cash Flow'!J63)</f>
        <v>0</v>
      </c>
      <c r="K66" s="33">
        <f>IF('multi-step tree'!K9="","",K9-'Net Cash Flow'!K63)</f>
      </c>
    </row>
    <row r="67" spans="2:11" ht="12.75">
      <c r="B67" s="33">
        <f>IF('multi-step tree'!B10="","",B10-'Net Cash Flow'!B64)</f>
      </c>
      <c r="C67" s="33">
        <f>IF('multi-step tree'!C10="","",C10-'Net Cash Flow'!C64)</f>
      </c>
      <c r="D67" s="33">
        <f>IF('multi-step tree'!D10="","",D10-'Net Cash Flow'!D64)</f>
      </c>
      <c r="E67" s="33">
        <f>IF('multi-step tree'!E10="","",E10-'Net Cash Flow'!E64)</f>
        <v>81123.87319046259</v>
      </c>
      <c r="F67" s="33">
        <f>IF('multi-step tree'!F10="","",F10-'Net Cash Flow'!F64)</f>
      </c>
      <c r="G67" s="33">
        <f>IF('multi-step tree'!G10="","",G10-'Net Cash Flow'!G64)</f>
        <v>0</v>
      </c>
      <c r="H67" s="33">
        <f>IF('multi-step tree'!H10="","",H10-'Net Cash Flow'!H64)</f>
      </c>
      <c r="I67" s="33">
        <f>IF('multi-step tree'!I10="","",I10-'Net Cash Flow'!I64)</f>
        <v>0</v>
      </c>
      <c r="J67" s="33">
        <f>IF('multi-step tree'!J10="","",J10-'Net Cash Flow'!J64)</f>
      </c>
      <c r="K67" s="33">
        <f>IF('multi-step tree'!K10="","",K10-'Net Cash Flow'!K64)</f>
        <v>0</v>
      </c>
    </row>
    <row r="68" spans="2:11" ht="12.75">
      <c r="B68" s="33">
        <f>IF('multi-step tree'!B11="","",B11-'Net Cash Flow'!B65)</f>
      </c>
      <c r="C68" s="33">
        <f>IF('multi-step tree'!C11="","",C11-'Net Cash Flow'!C65)</f>
      </c>
      <c r="D68" s="33">
        <f>IF('multi-step tree'!D11="","",D11-'Net Cash Flow'!D65)</f>
        <v>681715.591647476</v>
      </c>
      <c r="E68" s="33">
        <f>IF('multi-step tree'!E11="","",E11-'Net Cash Flow'!E65)</f>
      </c>
      <c r="F68" s="33">
        <f>IF('multi-step tree'!F11="","",F11-'Net Cash Flow'!F65)</f>
        <v>144706.0945956558</v>
      </c>
      <c r="G68" s="33">
        <f>IF('multi-step tree'!G11="","",G11-'Net Cash Flow'!G65)</f>
      </c>
      <c r="H68" s="33">
        <f>IF('multi-step tree'!H11="","",H11-'Net Cash Flow'!H65)</f>
        <v>0</v>
      </c>
      <c r="I68" s="33">
        <f>IF('multi-step tree'!I11="","",I11-'Net Cash Flow'!I65)</f>
      </c>
      <c r="J68" s="33">
        <f>IF('multi-step tree'!J11="","",J11-'Net Cash Flow'!J65)</f>
        <v>0</v>
      </c>
      <c r="K68" s="33">
        <f>IF('multi-step tree'!K11="","",K11-'Net Cash Flow'!K65)</f>
      </c>
    </row>
    <row r="69" spans="1:11" ht="12.75">
      <c r="A69" s="4"/>
      <c r="B69" s="33">
        <f>IF('multi-step tree'!B12="","",B12-'Net Cash Flow'!B66)</f>
      </c>
      <c r="C69" s="33">
        <f>IF('multi-step tree'!C12="","",C12-'Net Cash Flow'!C66)</f>
        <v>2765968.4453826547</v>
      </c>
      <c r="D69" s="33">
        <f>IF('multi-step tree'!D12="","",D12-'Net Cash Flow'!D66)</f>
      </c>
      <c r="E69" s="33">
        <f>IF('multi-step tree'!E12="","",E12-'Net Cash Flow'!E66)</f>
        <v>1159497.010060504</v>
      </c>
      <c r="F69" s="33">
        <f>IF('multi-step tree'!F12="","",F12-'Net Cash Flow'!F66)</f>
      </c>
      <c r="G69" s="33">
        <f>IF('multi-step tree'!G12="","",G12-'Net Cash Flow'!G66)</f>
        <v>258121.9681654647</v>
      </c>
      <c r="H69" s="33">
        <f>IF('multi-step tree'!H12="","",H12-'Net Cash Flow'!H66)</f>
      </c>
      <c r="I69" s="33">
        <f>IF('multi-step tree'!I12="","",I12-'Net Cash Flow'!I66)</f>
        <v>0</v>
      </c>
      <c r="J69" s="33">
        <f>IF('multi-step tree'!J12="","",J12-'Net Cash Flow'!J66)</f>
      </c>
      <c r="K69" s="33">
        <f>IF('multi-step tree'!K12="","",K12-'Net Cash Flow'!K66)</f>
        <v>0</v>
      </c>
    </row>
    <row r="70" spans="2:11" ht="12.75">
      <c r="B70" s="33">
        <f>IF('multi-step tree'!B13="","",B13-'Net Cash Flow'!B67)</f>
        <v>7816042.854124121</v>
      </c>
      <c r="C70" s="33">
        <f>IF('multi-step tree'!C13="","",C13-'Net Cash Flow'!C67)</f>
      </c>
      <c r="D70" s="33">
        <f>IF('multi-step tree'!D13="","",D13-'Net Cash Flow'!D67)</f>
        <v>4458843.308146805</v>
      </c>
      <c r="E70" s="33">
        <f>IF('multi-step tree'!E13="","",E13-'Net Cash Flow'!E67)</f>
      </c>
      <c r="F70" s="33">
        <f>IF('multi-step tree'!F13="","",F13-'Net Cash Flow'!F67)</f>
        <v>1967445.482078351</v>
      </c>
      <c r="G70" s="33">
        <f>IF('multi-step tree'!G13="","",G13-'Net Cash Flow'!G67)</f>
      </c>
      <c r="H70" s="33">
        <f>IF('multi-step tree'!H13="","",H13-'Net Cash Flow'!H67)</f>
        <v>460429.47006332874</v>
      </c>
      <c r="I70" s="33">
        <f>IF('multi-step tree'!I13="","",I13-'Net Cash Flow'!I67)</f>
      </c>
      <c r="J70" s="33">
        <f>IF('multi-step tree'!J13="","",J13-'Net Cash Flow'!J67)</f>
        <v>0</v>
      </c>
      <c r="K70" s="33">
        <f>IF('multi-step tree'!K13="","",K13-'Net Cash Flow'!K67)</f>
      </c>
    </row>
    <row r="71" spans="2:11" ht="12.75">
      <c r="B71" s="33">
        <f>IF('multi-step tree'!B14="","",B14-'Net Cash Flow'!B68)</f>
      </c>
      <c r="C71" s="33">
        <f>IF('multi-step tree'!C14="","",C14-'Net Cash Flow'!C68)</f>
        <v>12014751.324630607</v>
      </c>
      <c r="D71" s="33">
        <f>IF('multi-step tree'!D14="","",D14-'Net Cash Flow'!D68)</f>
      </c>
      <c r="E71" s="33">
        <f>IF('multi-step tree'!E14="","",E14-'Net Cash Flow'!E68)</f>
        <v>7145633.175023628</v>
      </c>
      <c r="F71" s="33">
        <f>IF('multi-step tree'!F14="","",F14-'Net Cash Flow'!F68)</f>
      </c>
      <c r="G71" s="33">
        <f>IF('multi-step tree'!G14="","",G14-'Net Cash Flow'!G68)</f>
        <v>3329612.395723613</v>
      </c>
      <c r="H71" s="33">
        <f>IF('multi-step tree'!H14="","",H14-'Net Cash Flow'!H68)</f>
      </c>
      <c r="I71" s="33">
        <f>IF('multi-step tree'!I14="","",I14-'Net Cash Flow'!I68)</f>
        <v>821298.9324756023</v>
      </c>
      <c r="J71" s="33">
        <f>IF('multi-step tree'!J14="","",J14-'Net Cash Flow'!J68)</f>
      </c>
      <c r="K71" s="33">
        <f>IF('multi-step tree'!K14="","",K14-'Net Cash Flow'!K68)</f>
        <v>0</v>
      </c>
    </row>
    <row r="72" spans="2:11" ht="12.75">
      <c r="B72" s="33">
        <f>IF('multi-step tree'!B15="","",B15-'Net Cash Flow'!B69)</f>
      </c>
      <c r="C72" s="33">
        <f>IF('multi-step tree'!C15="","",C15-'Net Cash Flow'!C69)</f>
      </c>
      <c r="D72" s="33">
        <f>IF('multi-step tree'!D15="","",D15-'Net Cash Flow'!D69)</f>
        <v>18324721.927305654</v>
      </c>
      <c r="E72" s="33">
        <f>IF('multi-step tree'!E15="","",E15-'Net Cash Flow'!E69)</f>
      </c>
      <c r="F72" s="33">
        <f>IF('multi-step tree'!F15="","",F15-'Net Cash Flow'!F69)</f>
        <v>11375284.838096965</v>
      </c>
      <c r="G72" s="33">
        <f>IF('multi-step tree'!G15="","",G15-'Net Cash Flow'!G69)</f>
      </c>
      <c r="H72" s="33">
        <f>IF('multi-step tree'!H15="","",H15-'Net Cash Flow'!H69)</f>
        <v>5618438.747894855</v>
      </c>
      <c r="I72" s="33">
        <f>IF('multi-step tree'!I15="","",I15-'Net Cash Flow'!I69)</f>
      </c>
      <c r="J72" s="33">
        <f>IF('multi-step tree'!J15="","",J15-'Net Cash Flow'!J69)</f>
        <v>1465006.0005776454</v>
      </c>
      <c r="K72" s="33">
        <f>IF('multi-step tree'!K15="","",K15-'Net Cash Flow'!K69)</f>
      </c>
    </row>
    <row r="73" spans="2:11" ht="12.75">
      <c r="B73" s="33">
        <f>IF('multi-step tree'!B16="","",B16-'Net Cash Flow'!B70)</f>
      </c>
      <c r="C73" s="33">
        <f>IF('multi-step tree'!C16="","",C16-'Net Cash Flow'!C70)</f>
      </c>
      <c r="D73" s="33">
        <f>IF('multi-step tree'!D16="","",D16-'Net Cash Flow'!D70)</f>
      </c>
      <c r="E73" s="33">
        <f>IF('multi-step tree'!E16="","",E16-'Net Cash Flow'!E70)</f>
        <v>27708160.54159396</v>
      </c>
      <c r="F73" s="33">
        <f>IF('multi-step tree'!F16="","",F16-'Net Cash Flow'!F70)</f>
      </c>
      <c r="G73" s="33">
        <f>IF('multi-step tree'!G16="","",G16-'Net Cash Flow'!G70)</f>
        <v>17970878.84066791</v>
      </c>
      <c r="H73" s="33">
        <f>IF('multi-step tree'!H16="","",H16-'Net Cash Flow'!H70)</f>
      </c>
      <c r="I73" s="33">
        <f>IF('multi-step tree'!I16="","",I16-'Net Cash Flow'!I70)</f>
        <v>9449728.210750613</v>
      </c>
      <c r="J73" s="33">
        <f>IF('multi-step tree'!J16="","",J16-'Net Cash Flow'!J70)</f>
      </c>
      <c r="K73" s="33">
        <f>IF('multi-step tree'!K16="","",K16-'Net Cash Flow'!K70)</f>
        <v>2613229.479379924</v>
      </c>
    </row>
    <row r="74" spans="2:11" ht="12.75">
      <c r="B74" s="33">
        <f>IF('multi-step tree'!B17="","",B17-'Net Cash Flow'!B71)</f>
      </c>
      <c r="C74" s="33">
        <f>IF('multi-step tree'!C17="","",C17-'Net Cash Flow'!C71)</f>
      </c>
      <c r="D74" s="33">
        <f>IF('multi-step tree'!D17="","",D17-'Net Cash Flow'!D71)</f>
      </c>
      <c r="E74" s="33">
        <f>IF('multi-step tree'!E17="","",E17-'Net Cash Flow'!E71)</f>
      </c>
      <c r="F74" s="33">
        <f>IF('multi-step tree'!F17="","",F17-'Net Cash Flow'!F71)</f>
        <v>33389356.18767745</v>
      </c>
      <c r="G74" s="33">
        <f>IF('multi-step tree'!G17="","",G17-'Net Cash Flow'!G71)</f>
      </c>
      <c r="H74" s="33">
        <f>IF('multi-step tree'!H17="","",H17-'Net Cash Flow'!H71)</f>
        <v>21572837.985625446</v>
      </c>
      <c r="I74" s="33">
        <f>IF('multi-step tree'!I17="","",I17-'Net Cash Flow'!I71)</f>
      </c>
      <c r="J74" s="33">
        <f>IF('multi-step tree'!J17="","",J17-'Net Cash Flow'!J71)</f>
        <v>10330930.17432439</v>
      </c>
      <c r="K74" s="33">
        <f>IF('multi-step tree'!K17="","",K17-'Net Cash Flow'!K71)</f>
      </c>
    </row>
    <row r="75" spans="2:11" ht="12.75">
      <c r="B75" s="33">
        <f>IF('multi-step tree'!B18="","",B18-'Net Cash Flow'!B72)</f>
      </c>
      <c r="C75" s="33">
        <f>IF('multi-step tree'!C18="","",C18-'Net Cash Flow'!C72)</f>
      </c>
      <c r="D75" s="33">
        <f>IF('multi-step tree'!D18="","",D18-'Net Cash Flow'!D72)</f>
      </c>
      <c r="E75" s="33">
        <f>IF('multi-step tree'!E18="","",E18-'Net Cash Flow'!E72)</f>
      </c>
      <c r="F75" s="33">
        <f>IF('multi-step tree'!F18="","",F18-'Net Cash Flow'!F72)</f>
      </c>
      <c r="G75" s="33">
        <f>IF('multi-step tree'!G18="","",G18-'Net Cash Flow'!G72)</f>
        <v>34574924.88104121</v>
      </c>
      <c r="H75" s="33">
        <f>IF('multi-step tree'!H18="","",H18-'Net Cash Flow'!H72)</f>
      </c>
      <c r="I75" s="33">
        <f>IF('multi-step tree'!I18="","",I18-'Net Cash Flow'!I72)</f>
        <v>20705965.093909338</v>
      </c>
      <c r="J75" s="33">
        <f>IF('multi-step tree'!J18="","",J18-'Net Cash Flow'!J72)</f>
      </c>
      <c r="K75" s="33">
        <f>IF('multi-step tree'!K18="","",K18-'Net Cash Flow'!K72)</f>
        <v>6852587.066428547</v>
      </c>
    </row>
    <row r="76" spans="2:11" ht="12.75">
      <c r="B76" s="33">
        <f>IF('multi-step tree'!B19="","",B19-'Net Cash Flow'!B73)</f>
      </c>
      <c r="C76" s="33">
        <f>IF('multi-step tree'!C19="","",C19-'Net Cash Flow'!C73)</f>
      </c>
      <c r="D76" s="33">
        <f>IF('multi-step tree'!D19="","",D19-'Net Cash Flow'!D73)</f>
      </c>
      <c r="E76" s="33">
        <f>IF('multi-step tree'!E19="","",E19-'Net Cash Flow'!E73)</f>
      </c>
      <c r="F76" s="33">
        <f>IF('multi-step tree'!F19="","",F19-'Net Cash Flow'!F73)</f>
      </c>
      <c r="G76" s="33">
        <f>IF('multi-step tree'!G19="","",G19-'Net Cash Flow'!G73)</f>
      </c>
      <c r="H76" s="33">
        <f>IF('multi-step tree'!H19="","",H19-'Net Cash Flow'!H73)</f>
        <v>32244092.51640317</v>
      </c>
      <c r="I76" s="33">
        <f>IF('multi-step tree'!I19="","",I19-'Net Cash Flow'!I73)</f>
      </c>
      <c r="J76" s="33">
        <f>IF('multi-step tree'!J19="","",J19-'Net Cash Flow'!J73)</f>
        <v>16359489.598280799</v>
      </c>
      <c r="K76" s="33">
        <f>IF('multi-step tree'!K19="","",K19-'Net Cash Flow'!K73)</f>
      </c>
    </row>
    <row r="77" spans="2:11" ht="12.75">
      <c r="B77" s="33">
        <f>IF('multi-step tree'!B20="","",B20-'Net Cash Flow'!B74)</f>
      </c>
      <c r="C77" s="33">
        <f>IF('multi-step tree'!C20="","",C20-'Net Cash Flow'!C74)</f>
      </c>
      <c r="D77" s="33">
        <f>IF('multi-step tree'!D20="","",D20-'Net Cash Flow'!D74)</f>
      </c>
      <c r="E77" s="33">
        <f>IF('multi-step tree'!E20="","",E20-'Net Cash Flow'!E74)</f>
      </c>
      <c r="F77" s="33">
        <f>IF('multi-step tree'!F20="","",F20-'Net Cash Flow'!F74)</f>
      </c>
      <c r="G77" s="33">
        <f>IF('multi-step tree'!G20="","",G20-'Net Cash Flow'!G74)</f>
      </c>
      <c r="H77" s="33">
        <f>IF('multi-step tree'!H20="","",H20-'Net Cash Flow'!H74)</f>
      </c>
      <c r="I77" s="33">
        <f>IF('multi-step tree'!I20="","",I20-'Net Cash Flow'!I74)</f>
        <v>27135629.626398936</v>
      </c>
      <c r="J77" s="33">
        <f>IF('multi-step tree'!J20="","",J20-'Net Cash Flow'!J74)</f>
      </c>
      <c r="K77" s="33">
        <f>IF('multi-step tree'!K20="","",K20-'Net Cash Flow'!K74)</f>
        <v>9274146.54504696</v>
      </c>
    </row>
    <row r="78" spans="2:11" ht="12.75">
      <c r="B78" s="33">
        <f>IF('multi-step tree'!B21="","",B21-'Net Cash Flow'!B75)</f>
      </c>
      <c r="C78" s="33">
        <f>IF('multi-step tree'!C21="","",C21-'Net Cash Flow'!C75)</f>
      </c>
      <c r="D78" s="33">
        <f>IF('multi-step tree'!D21="","",D21-'Net Cash Flow'!D75)</f>
      </c>
      <c r="E78" s="33">
        <f>IF('multi-step tree'!E21="","",E21-'Net Cash Flow'!E75)</f>
      </c>
      <c r="F78" s="33">
        <f>IF('multi-step tree'!F21="","",F21-'Net Cash Flow'!F75)</f>
      </c>
      <c r="G78" s="33">
        <f>IF('multi-step tree'!G21="","",G21-'Net Cash Flow'!G75)</f>
      </c>
      <c r="H78" s="33">
        <f>IF('multi-step tree'!H21="","",H21-'Net Cash Flow'!H75)</f>
      </c>
      <c r="I78" s="33">
        <f>IF('multi-step tree'!I21="","",I21-'Net Cash Flow'!I75)</f>
      </c>
      <c r="J78" s="33">
        <f>IF('multi-step tree'!J21="","",J21-'Net Cash Flow'!J75)</f>
        <v>19803057.383195892</v>
      </c>
      <c r="K78" s="33">
        <f>IF('multi-step tree'!K21="","",K21-'Net Cash Flow'!K75)</f>
      </c>
    </row>
    <row r="79" spans="2:11" ht="12.75">
      <c r="B79" s="33">
        <f>IF('multi-step tree'!B22="","",B22-'Net Cash Flow'!B76)</f>
      </c>
      <c r="C79" s="33">
        <f>IF('multi-step tree'!C22="","",C22-'Net Cash Flow'!C76)</f>
      </c>
      <c r="D79" s="33">
        <f>IF('multi-step tree'!D22="","",D22-'Net Cash Flow'!D76)</f>
      </c>
      <c r="E79" s="33">
        <f>IF('multi-step tree'!E22="","",E22-'Net Cash Flow'!E76)</f>
      </c>
      <c r="F79" s="33">
        <f>IF('multi-step tree'!F22="","",F22-'Net Cash Flow'!F76)</f>
      </c>
      <c r="G79" s="33">
        <f>IF('multi-step tree'!G22="","",G22-'Net Cash Flow'!G76)</f>
      </c>
      <c r="H79" s="33">
        <f>IF('multi-step tree'!H22="","",H22-'Net Cash Flow'!H76)</f>
      </c>
      <c r="I79" s="33">
        <f>IF('multi-step tree'!I22="","",I22-'Net Cash Flow'!I76)</f>
      </c>
      <c r="J79" s="33">
        <f>IF('multi-step tree'!J22="","",J22-'Net Cash Flow'!J76)</f>
      </c>
      <c r="K79" s="33">
        <f>IF('multi-step tree'!K22="","",K22-'Net Cash Flow'!K76)</f>
        <v>10657363.267882809</v>
      </c>
    </row>
    <row r="82" ht="12.75">
      <c r="A82" t="s">
        <v>79</v>
      </c>
    </row>
    <row r="83" spans="2:11" ht="12.75">
      <c r="B83" s="34">
        <f>IF('multi-step tree'!B4="","",IF(B4=0,"",B61/B4))</f>
      </c>
      <c r="C83" s="34">
        <f>IF('multi-step tree'!C4="","",IF(C4=0,"",C61/C4))</f>
      </c>
      <c r="D83" s="34">
        <f>IF('multi-step tree'!D4="","",IF(D4=0,"",D61/D4))</f>
      </c>
      <c r="E83" s="34">
        <f>IF('multi-step tree'!E4="","",IF(E4=0,"",E61/E4))</f>
      </c>
      <c r="F83" s="34">
        <f>IF('multi-step tree'!F4="","",IF(F4=0,"",F61/F4))</f>
      </c>
      <c r="G83" s="34">
        <f>IF('multi-step tree'!G4="","",IF(G4=0,"",G61/G4))</f>
      </c>
      <c r="H83" s="34">
        <f>IF('multi-step tree'!H4="","",IF(H4=0,"",H61/H4))</f>
      </c>
      <c r="I83" s="34">
        <f>IF('multi-step tree'!I4="","",IF(I4=0,"",I61/I4))</f>
      </c>
      <c r="J83" s="34">
        <f>IF('multi-step tree'!J4="","",IF(J4=0,"",J61/J4))</f>
      </c>
      <c r="K83" s="34">
        <f>IF('multi-step tree'!K4="","",IF(K4=0,"",K61/K4))</f>
        <v>0</v>
      </c>
    </row>
    <row r="84" spans="2:11" ht="12.75">
      <c r="B84" s="34">
        <f>IF('multi-step tree'!B5="","",IF(B5=0,"",B62/B5))</f>
      </c>
      <c r="C84" s="34">
        <f>IF('multi-step tree'!C5="","",IF(C5=0,"",C62/C5))</f>
      </c>
      <c r="D84" s="34">
        <f>IF('multi-step tree'!D5="","",IF(D5=0,"",D62/D5))</f>
      </c>
      <c r="E84" s="34">
        <f>IF('multi-step tree'!E5="","",IF(E5=0,"",E62/E5))</f>
      </c>
      <c r="F84" s="34">
        <f>IF('multi-step tree'!F5="","",IF(F5=0,"",F62/F5))</f>
      </c>
      <c r="G84" s="34">
        <f>IF('multi-step tree'!G5="","",IF(G5=0,"",G62/G5))</f>
      </c>
      <c r="H84" s="34">
        <f>IF('multi-step tree'!H5="","",IF(H5=0,"",H62/H5))</f>
      </c>
      <c r="I84" s="34">
        <f>IF('multi-step tree'!I5="","",IF(I5=0,"",I62/I5))</f>
      </c>
      <c r="J84" s="34">
        <f>IF('multi-step tree'!J5="","",IF(J5=0,"",J62/J5))</f>
        <v>0</v>
      </c>
      <c r="K84" s="34">
        <f>IF('multi-step tree'!K5="","",IF(K5=0,"",K62/K5))</f>
      </c>
    </row>
    <row r="85" spans="2:11" ht="12.75">
      <c r="B85" s="34">
        <f>IF('multi-step tree'!B6="","",IF(B6=0,"",B63/B6))</f>
      </c>
      <c r="C85" s="34">
        <f>IF('multi-step tree'!C6="","",IF(C6=0,"",C63/C6))</f>
      </c>
      <c r="D85" s="34">
        <f>IF('multi-step tree'!D6="","",IF(D6=0,"",D63/D6))</f>
      </c>
      <c r="E85" s="34">
        <f>IF('multi-step tree'!E6="","",IF(E6=0,"",E63/E6))</f>
      </c>
      <c r="F85" s="34">
        <f>IF('multi-step tree'!F6="","",IF(F6=0,"",F63/F6))</f>
      </c>
      <c r="G85" s="34">
        <f>IF('multi-step tree'!G6="","",IF(G6=0,"",G63/G6))</f>
      </c>
      <c r="H85" s="34">
        <f>IF('multi-step tree'!H6="","",IF(H6=0,"",H63/H6))</f>
      </c>
      <c r="I85" s="34">
        <f>IF('multi-step tree'!I6="","",IF(I6=0,"",I63/I6))</f>
        <v>0</v>
      </c>
      <c r="J85" s="34">
        <f>IF('multi-step tree'!J6="","",IF(J6=0,"",J63/J6))</f>
      </c>
      <c r="K85" s="34">
        <f>IF('multi-step tree'!K6="","",IF(K6=0,"",K63/K6))</f>
        <v>0</v>
      </c>
    </row>
    <row r="86" spans="2:11" ht="12.75">
      <c r="B86" s="34">
        <f>IF('multi-step tree'!B7="","",IF(B7=0,"",B64/B7))</f>
      </c>
      <c r="C86" s="34">
        <f>IF('multi-step tree'!C7="","",IF(C7=0,"",C64/C7))</f>
      </c>
      <c r="D86" s="34">
        <f>IF('multi-step tree'!D7="","",IF(D7=0,"",D64/D7))</f>
      </c>
      <c r="E86" s="34">
        <f>IF('multi-step tree'!E7="","",IF(E7=0,"",E64/E7))</f>
      </c>
      <c r="F86" s="34">
        <f>IF('multi-step tree'!F7="","",IF(F7=0,"",F64/F7))</f>
      </c>
      <c r="G86" s="34">
        <f>IF('multi-step tree'!G7="","",IF(G7=0,"",G64/G7))</f>
      </c>
      <c r="H86" s="34">
        <f>IF('multi-step tree'!H7="","",IF(H7=0,"",H64/H7))</f>
        <v>0</v>
      </c>
      <c r="I86" s="34">
        <f>IF('multi-step tree'!I7="","",IF(I7=0,"",I64/I7))</f>
      </c>
      <c r="J86" s="34">
        <f>IF('multi-step tree'!J7="","",IF(J7=0,"",J64/J7))</f>
        <v>0</v>
      </c>
      <c r="K86" s="34">
        <f>IF('multi-step tree'!K7="","",IF(K7=0,"",K64/K7))</f>
      </c>
    </row>
    <row r="87" spans="2:11" ht="12.75">
      <c r="B87" s="34">
        <f>IF('multi-step tree'!B8="","",IF(B8=0,"",B65/B8))</f>
      </c>
      <c r="C87" s="34">
        <f>IF('multi-step tree'!C8="","",IF(C8=0,"",C65/C8))</f>
      </c>
      <c r="D87" s="34">
        <f>IF('multi-step tree'!D8="","",IF(D8=0,"",D65/D8))</f>
      </c>
      <c r="E87" s="34">
        <f>IF('multi-step tree'!E8="","",IF(E8=0,"",E65/E8))</f>
      </c>
      <c r="F87" s="34">
        <f>IF('multi-step tree'!F8="","",IF(F8=0,"",F65/F8))</f>
      </c>
      <c r="G87" s="34">
        <f>IF('multi-step tree'!G8="","",IF(G8=0,"",G65/G8))</f>
        <v>0</v>
      </c>
      <c r="H87" s="34">
        <f>IF('multi-step tree'!H8="","",IF(H8=0,"",H65/H8))</f>
      </c>
      <c r="I87" s="34">
        <f>IF('multi-step tree'!I8="","",IF(I8=0,"",I65/I8))</f>
        <v>0</v>
      </c>
      <c r="J87" s="34">
        <f>IF('multi-step tree'!J8="","",IF(J8=0,"",J65/J8))</f>
      </c>
      <c r="K87" s="34">
        <f>IF('multi-step tree'!K8="","",IF(K8=0,"",K65/K8))</f>
        <v>0</v>
      </c>
    </row>
    <row r="88" spans="2:11" ht="12.75">
      <c r="B88" s="34">
        <f>IF('multi-step tree'!B9="","",IF(B9=0,"",B66/B9))</f>
      </c>
      <c r="C88" s="34">
        <f>IF('multi-step tree'!C9="","",IF(C9=0,"",C66/C9))</f>
      </c>
      <c r="D88" s="34">
        <f>IF('multi-step tree'!D9="","",IF(D9=0,"",D66/D9))</f>
      </c>
      <c r="E88" s="34">
        <f>IF('multi-step tree'!E9="","",IF(E9=0,"",E66/E9))</f>
      </c>
      <c r="F88" s="34">
        <f>IF('multi-step tree'!F9="","",IF(F9=0,"",F66/F9))</f>
        <v>0</v>
      </c>
      <c r="G88" s="34">
        <f>IF('multi-step tree'!G9="","",IF(G9=0,"",G66/G9))</f>
      </c>
      <c r="H88" s="34">
        <f>IF('multi-step tree'!H9="","",IF(H9=0,"",H66/H9))</f>
        <v>0</v>
      </c>
      <c r="I88" s="34">
        <f>IF('multi-step tree'!I9="","",IF(I9=0,"",I66/I9))</f>
      </c>
      <c r="J88" s="34">
        <f>IF('multi-step tree'!J9="","",IF(J9=0,"",J66/J9))</f>
        <v>0</v>
      </c>
      <c r="K88" s="34">
        <f>IF('multi-step tree'!K9="","",IF(K9=0,"",K66/K9))</f>
      </c>
    </row>
    <row r="89" spans="2:11" ht="12.75">
      <c r="B89" s="34">
        <f>IF('multi-step tree'!B10="","",IF(B10=0,"",B67/B10))</f>
      </c>
      <c r="C89" s="34">
        <f>IF('multi-step tree'!C10="","",IF(C10=0,"",C67/C10))</f>
      </c>
      <c r="D89" s="34">
        <f>IF('multi-step tree'!D10="","",IF(D10=0,"",D67/D10))</f>
      </c>
      <c r="E89" s="34">
        <f>IF('multi-step tree'!E10="","",IF(E10=0,"",E67/E10))</f>
        <v>0.0004461369597684573</v>
      </c>
      <c r="F89" s="34">
        <f>IF('multi-step tree'!F10="","",IF(F10=0,"",F67/F10))</f>
      </c>
      <c r="G89" s="34">
        <f>IF('multi-step tree'!G10="","",IF(G10=0,"",G67/G10))</f>
        <v>0</v>
      </c>
      <c r="H89" s="34">
        <f>IF('multi-step tree'!H10="","",IF(H10=0,"",H67/H10))</f>
      </c>
      <c r="I89" s="34">
        <f>IF('multi-step tree'!I10="","",IF(I10=0,"",I67/I10))</f>
        <v>0</v>
      </c>
      <c r="J89" s="34">
        <f>IF('multi-step tree'!J10="","",IF(J10=0,"",J67/J10))</f>
      </c>
      <c r="K89" s="34">
        <f>IF('multi-step tree'!K10="","",IF(K10=0,"",K67/K10))</f>
        <v>0</v>
      </c>
    </row>
    <row r="90" spans="2:11" ht="12.75">
      <c r="B90" s="34">
        <f>IF('multi-step tree'!B11="","",IF(B11=0,"",B68/B11))</f>
      </c>
      <c r="C90" s="34">
        <f>IF('multi-step tree'!C11="","",IF(C11=0,"",C68/C11))</f>
      </c>
      <c r="D90" s="34">
        <f>IF('multi-step tree'!D11="","",IF(D11=0,"",D68/D11))</f>
        <v>0.00543708424804518</v>
      </c>
      <c r="E90" s="34">
        <f>IF('multi-step tree'!E11="","",IF(E11=0,"",E68/E11))</f>
      </c>
      <c r="F90" s="34">
        <f>IF('multi-step tree'!F11="","",IF(F11=0,"",F68/F11))</f>
        <v>0.0013037639897632708</v>
      </c>
      <c r="G90" s="34">
        <f>IF('multi-step tree'!G11="","",IF(G11=0,"",G68/G11))</f>
      </c>
      <c r="H90" s="34">
        <f>IF('multi-step tree'!H11="","",IF(H11=0,"",H68/H11))</f>
        <v>0</v>
      </c>
      <c r="I90" s="34">
        <f>IF('multi-step tree'!I11="","",IF(I11=0,"",I68/I11))</f>
      </c>
      <c r="J90" s="34">
        <f>IF('multi-step tree'!J11="","",IF(J11=0,"",J68/J11))</f>
        <v>0</v>
      </c>
      <c r="K90" s="34">
        <f>IF('multi-step tree'!K11="","",IF(K11=0,"",K68/K11))</f>
      </c>
    </row>
    <row r="91" spans="2:11" ht="12.75">
      <c r="B91" s="34">
        <f>IF('multi-step tree'!B12="","",IF(B12=0,"",B69/B12))</f>
      </c>
      <c r="C91" s="34">
        <f>IF('multi-step tree'!C12="","",IF(C12=0,"",C69/C12))</f>
        <v>0.035815918500340646</v>
      </c>
      <c r="D91" s="34">
        <f>IF('multi-step tree'!D12="","",IF(D12=0,"",D69/D12))</f>
      </c>
      <c r="E91" s="34">
        <f>IF('multi-step tree'!E12="","",IF(E12=0,"",E69/E12))</f>
        <v>0.01598757293388445</v>
      </c>
      <c r="F91" s="34">
        <f>IF('multi-step tree'!F12="","",IF(F12=0,"",F69/F12))</f>
      </c>
      <c r="G91" s="34">
        <f>IF('multi-step tree'!G12="","",IF(G12=0,"",G69/G12))</f>
        <v>0.004146906018199211</v>
      </c>
      <c r="H91" s="34">
        <f>IF('multi-step tree'!H12="","",IF(H12=0,"",H69/H12))</f>
      </c>
      <c r="I91" s="34">
        <f>IF('multi-step tree'!I12="","",IF(I12=0,"",I69/I12))</f>
        <v>0</v>
      </c>
      <c r="J91" s="34">
        <f>IF('multi-step tree'!J12="","",IF(J12=0,"",J69/J12))</f>
      </c>
      <c r="K91" s="34">
        <f>IF('multi-step tree'!K12="","",IF(K12=0,"",K69/K12))</f>
        <v>0</v>
      </c>
    </row>
    <row r="92" spans="2:11" ht="12.75">
      <c r="B92" s="34">
        <f>IF('multi-step tree'!B13="","",IF(B13=0,"",B70/B13))</f>
        <v>0.19953984453476203</v>
      </c>
      <c r="C92" s="34">
        <f>IF('multi-step tree'!C13="","",IF(C13=0,"",C70/C13))</f>
      </c>
      <c r="D92" s="34">
        <f>IF('multi-step tree'!D13="","",IF(D13=0,"",D70/D13))</f>
        <v>0.1130043508478374</v>
      </c>
      <c r="E92" s="34">
        <f>IF('multi-step tree'!E13="","",IF(E13=0,"",E70/E13))</f>
      </c>
      <c r="F92" s="34">
        <f>IF('multi-step tree'!F13="","",IF(F13=0,"",F70/F13))</f>
        <v>0.05346350551183423</v>
      </c>
      <c r="G92" s="34">
        <f>IF('multi-step tree'!G13="","",IF(G13=0,"",G70/G13))</f>
      </c>
      <c r="H92" s="34">
        <f>IF('multi-step tree'!H13="","",IF(H13=0,"",H70/H13))</f>
        <v>0.015208088109496478</v>
      </c>
      <c r="I92" s="34">
        <f>IF('multi-step tree'!I13="","",IF(I13=0,"",I70/I13))</f>
      </c>
      <c r="J92" s="34">
        <f>IF('multi-step tree'!J13="","",IF(J13=0,"",J70/J13))</f>
        <v>0</v>
      </c>
      <c r="K92" s="34">
        <f>IF('multi-step tree'!K13="","",IF(K13=0,"",K70/K13))</f>
      </c>
    </row>
    <row r="93" spans="2:11" ht="12.75">
      <c r="B93" s="34">
        <f>IF('multi-step tree'!B14="","",IF(B14=0,"",B71/B14))</f>
      </c>
      <c r="C93" s="34">
        <f>IF('multi-step tree'!C14="","",IF(C14=0,"",C71/C14))</f>
        <v>0.8160478049464721</v>
      </c>
      <c r="D93" s="34">
        <f>IF('multi-step tree'!D14="","",IF(D14=0,"",D71/D14))</f>
      </c>
      <c r="E93" s="34">
        <f>IF('multi-step tree'!E14="","",IF(E14=0,"",E71/E14))</f>
        <v>0.4623385672144794</v>
      </c>
      <c r="F93" s="34">
        <f>IF('multi-step tree'!F14="","",IF(F14=0,"",F71/F14))</f>
      </c>
      <c r="G93" s="34">
        <f>IF('multi-step tree'!G14="","",IF(G14=0,"",G71/G14))</f>
        <v>0.23079066544630117</v>
      </c>
      <c r="H93" s="34">
        <f>IF('multi-step tree'!H14="","",IF(H14=0,"",H71/H14))</f>
      </c>
      <c r="I93" s="34">
        <f>IF('multi-step tree'!I14="","",IF(I14=0,"",I71/I14))</f>
        <v>0.07414081228313552</v>
      </c>
      <c r="J93" s="34">
        <f>IF('multi-step tree'!J14="","",IF(J14=0,"",J71/J14))</f>
      </c>
      <c r="K93" s="34">
        <f>IF('multi-step tree'!K14="","",IF(K14=0,"",K71/K14))</f>
        <v>0</v>
      </c>
    </row>
    <row r="94" spans="2:11" ht="12.75">
      <c r="B94" s="34">
        <f>IF('multi-step tree'!B15="","",IF(B15=0,"",B72/B15))</f>
      </c>
      <c r="C94" s="34">
        <f>IF('multi-step tree'!C15="","",IF(C15=0,"",C72/C15))</f>
      </c>
      <c r="D94" s="34">
        <f>IF('multi-step tree'!D15="","",IF(D15=0,"",D72/D15))</f>
        <v>8.791740333266237</v>
      </c>
      <c r="E94" s="34">
        <f>IF('multi-step tree'!E15="","",IF(E15=0,"",E72/E15))</f>
      </c>
      <c r="F94" s="34">
        <f>IF('multi-step tree'!F15="","",IF(F15=0,"",F72/F15))</f>
        <v>4.080449842298297</v>
      </c>
      <c r="G94" s="34">
        <f>IF('multi-step tree'!G15="","",IF(G15=0,"",G72/G15))</f>
      </c>
      <c r="H94" s="34">
        <f>IF('multi-step tree'!H15="","",IF(H15=0,"",H72/H15))</f>
        <v>2.0599432313980275</v>
      </c>
      <c r="I94" s="34">
        <f>IF('multi-step tree'!I15="","",IF(I15=0,"",I72/I15))</f>
      </c>
      <c r="J94" s="34">
        <f>IF('multi-step tree'!J15="","",IF(J15=0,"",J72/J15))</f>
        <v>0.8678384973140234</v>
      </c>
      <c r="K94" s="34">
        <f>IF('multi-step tree'!K15="","",IF(K15=0,"",K72/K15))</f>
      </c>
    </row>
    <row r="95" spans="2:11" ht="12.75">
      <c r="B95" s="34">
        <f>IF('multi-step tree'!B16="","",IF(B16=0,"",B73/B16))</f>
      </c>
      <c r="C95" s="34">
        <f>IF('multi-step tree'!C16="","",IF(C16=0,"",C73/C16))</f>
      </c>
      <c r="D95" s="34">
        <f>IF('multi-step tree'!D16="","",IF(D16=0,"",D73/D16))</f>
      </c>
      <c r="E95" s="34">
        <f>IF('multi-step tree'!E16="","",IF(E16=0,"",E73/E16))</f>
      </c>
      <c r="F95" s="34">
        <f>IF('multi-step tree'!F16="","",IF(F16=0,"",F73/F16))</f>
      </c>
      <c r="G95" s="34">
        <f>IF('multi-step tree'!G16="","",IF(G16=0,"",G73/G16))</f>
      </c>
      <c r="H95" s="34">
        <f>IF('multi-step tree'!H16="","",IF(H16=0,"",H73/H16))</f>
      </c>
      <c r="I95" s="34">
        <f>IF('multi-step tree'!I16="","",IF(I16=0,"",I73/I16))</f>
      </c>
      <c r="J95" s="34">
        <f>IF('multi-step tree'!J16="","",IF(J16=0,"",J73/J16))</f>
      </c>
      <c r="K95" s="34">
        <f>IF('multi-step tree'!K16="","",IF(K16=0,"",K73/K16))</f>
      </c>
    </row>
    <row r="96" spans="2:11" ht="12.75">
      <c r="B96" s="34">
        <f>IF('multi-step tree'!B17="","",IF(B17=0,"",B74/B17))</f>
      </c>
      <c r="C96" s="34">
        <f>IF('multi-step tree'!C17="","",IF(C17=0,"",C74/C17))</f>
      </c>
      <c r="D96" s="34">
        <f>IF('multi-step tree'!D17="","",IF(D17=0,"",D74/D17))</f>
      </c>
      <c r="E96" s="34">
        <f>IF('multi-step tree'!E17="","",IF(E17=0,"",E74/E17))</f>
      </c>
      <c r="F96" s="34">
        <f>IF('multi-step tree'!F17="","",IF(F17=0,"",F74/F17))</f>
      </c>
      <c r="G96" s="34">
        <f>IF('multi-step tree'!G17="","",IF(G17=0,"",G74/G17))</f>
      </c>
      <c r="H96" s="34">
        <f>IF('multi-step tree'!H17="","",IF(H17=0,"",H74/H17))</f>
      </c>
      <c r="I96" s="34">
        <f>IF('multi-step tree'!I17="","",IF(I17=0,"",I74/I17))</f>
      </c>
      <c r="J96" s="34">
        <f>IF('multi-step tree'!J17="","",IF(J17=0,"",J74/J17))</f>
      </c>
      <c r="K96" s="34">
        <f>IF('multi-step tree'!K17="","",IF(K17=0,"",K74/K17))</f>
      </c>
    </row>
    <row r="97" spans="2:11" ht="12.75">
      <c r="B97" s="34">
        <f>IF('multi-step tree'!B18="","",IF(B18=0,"",B75/B18))</f>
      </c>
      <c r="C97" s="34">
        <f>IF('multi-step tree'!C18="","",IF(C18=0,"",C75/C18))</f>
      </c>
      <c r="D97" s="34">
        <f>IF('multi-step tree'!D18="","",IF(D18=0,"",D75/D18))</f>
      </c>
      <c r="E97" s="34">
        <f>IF('multi-step tree'!E18="","",IF(E18=0,"",E75/E18))</f>
      </c>
      <c r="F97" s="34">
        <f>IF('multi-step tree'!F18="","",IF(F18=0,"",F75/F18))</f>
      </c>
      <c r="G97" s="34">
        <f>IF('multi-step tree'!G18="","",IF(G18=0,"",G75/G18))</f>
      </c>
      <c r="H97" s="34">
        <f>IF('multi-step tree'!H18="","",IF(H18=0,"",H75/H18))</f>
      </c>
      <c r="I97" s="34">
        <f>IF('multi-step tree'!I18="","",IF(I18=0,"",I75/I18))</f>
      </c>
      <c r="J97" s="34">
        <f>IF('multi-step tree'!J18="","",IF(J18=0,"",J75/J18))</f>
      </c>
      <c r="K97" s="34">
        <f>IF('multi-step tree'!K18="","",IF(K18=0,"",K75/K18))</f>
      </c>
    </row>
    <row r="98" spans="2:11" ht="12.75">
      <c r="B98" s="34">
        <f>IF('multi-step tree'!B19="","",IF(B19=0,"",B76/B19))</f>
      </c>
      <c r="C98" s="34">
        <f>IF('multi-step tree'!C19="","",IF(C19=0,"",C76/C19))</f>
      </c>
      <c r="D98" s="34">
        <f>IF('multi-step tree'!D19="","",IF(D19=0,"",D76/D19))</f>
      </c>
      <c r="E98" s="34">
        <f>IF('multi-step tree'!E19="","",IF(E19=0,"",E76/E19))</f>
      </c>
      <c r="F98" s="34">
        <f>IF('multi-step tree'!F19="","",IF(F19=0,"",F76/F19))</f>
      </c>
      <c r="G98" s="34">
        <f>IF('multi-step tree'!G19="","",IF(G19=0,"",G76/G19))</f>
      </c>
      <c r="H98" s="34">
        <f>IF('multi-step tree'!H19="","",IF(H19=0,"",H76/H19))</f>
      </c>
      <c r="I98" s="34">
        <f>IF('multi-step tree'!I19="","",IF(I19=0,"",I76/I19))</f>
      </c>
      <c r="J98" s="34">
        <f>IF('multi-step tree'!J19="","",IF(J19=0,"",J76/J19))</f>
      </c>
      <c r="K98" s="34">
        <f>IF('multi-step tree'!K19="","",IF(K19=0,"",K76/K19))</f>
      </c>
    </row>
    <row r="99" spans="2:11" ht="12.75">
      <c r="B99" s="34">
        <f>IF('multi-step tree'!B20="","",IF(B20=0,"",B77/B20))</f>
      </c>
      <c r="C99" s="34">
        <f>IF('multi-step tree'!C20="","",IF(C20=0,"",C77/C20))</f>
      </c>
      <c r="D99" s="34">
        <f>IF('multi-step tree'!D20="","",IF(D20=0,"",D77/D20))</f>
      </c>
      <c r="E99" s="34">
        <f>IF('multi-step tree'!E20="","",IF(E20=0,"",E77/E20))</f>
      </c>
      <c r="F99" s="34">
        <f>IF('multi-step tree'!F20="","",IF(F20=0,"",F77/F20))</f>
      </c>
      <c r="G99" s="34">
        <f>IF('multi-step tree'!G20="","",IF(G20=0,"",G77/G20))</f>
      </c>
      <c r="H99" s="34">
        <f>IF('multi-step tree'!H20="","",IF(H20=0,"",H77/H20))</f>
      </c>
      <c r="I99" s="34">
        <f>IF('multi-step tree'!I20="","",IF(I20=0,"",I77/I20))</f>
      </c>
      <c r="J99" s="34">
        <f>IF('multi-step tree'!J20="","",IF(J20=0,"",J77/J20))</f>
      </c>
      <c r="K99" s="34">
        <f>IF('multi-step tree'!K20="","",IF(K20=0,"",K77/K20))</f>
      </c>
    </row>
    <row r="100" spans="2:11" ht="12.75">
      <c r="B100" s="34">
        <f>IF('multi-step tree'!B21="","",IF(B21=0,"",B78/B21))</f>
      </c>
      <c r="C100" s="34">
        <f>IF('multi-step tree'!C21="","",IF(C21=0,"",C78/C21))</f>
      </c>
      <c r="D100" s="34">
        <f>IF('multi-step tree'!D21="","",IF(D21=0,"",D78/D21))</f>
      </c>
      <c r="E100" s="34">
        <f>IF('multi-step tree'!E21="","",IF(E21=0,"",E78/E21))</f>
      </c>
      <c r="F100" s="34">
        <f>IF('multi-step tree'!F21="","",IF(F21=0,"",F78/F21))</f>
      </c>
      <c r="G100" s="34">
        <f>IF('multi-step tree'!G21="","",IF(G21=0,"",G78/G21))</f>
      </c>
      <c r="H100" s="34">
        <f>IF('multi-step tree'!H21="","",IF(H21=0,"",H78/H21))</f>
      </c>
      <c r="I100" s="34">
        <f>IF('multi-step tree'!I21="","",IF(I21=0,"",I78/I21))</f>
      </c>
      <c r="J100" s="34">
        <f>IF('multi-step tree'!J21="","",IF(J21=0,"",J78/J21))</f>
      </c>
      <c r="K100" s="34">
        <f>IF('multi-step tree'!K21="","",IF(K21=0,"",K78/K21))</f>
      </c>
    </row>
    <row r="101" spans="2:11" ht="12.75">
      <c r="B101" s="34">
        <f>IF('multi-step tree'!B22="","",IF(B22=0,"",B79/B22))</f>
      </c>
      <c r="C101" s="34">
        <f>IF('multi-step tree'!C22="","",IF(C22=0,"",C79/C22))</f>
      </c>
      <c r="D101" s="34">
        <f>IF('multi-step tree'!D22="","",IF(D22=0,"",D79/D22))</f>
      </c>
      <c r="E101" s="34">
        <f>IF('multi-step tree'!E22="","",IF(E22=0,"",E79/E22))</f>
      </c>
      <c r="F101" s="34">
        <f>IF('multi-step tree'!F22="","",IF(F22=0,"",F79/F22))</f>
      </c>
      <c r="G101" s="34">
        <f>IF('multi-step tree'!G22="","",IF(G22=0,"",G79/G22))</f>
      </c>
      <c r="H101" s="34">
        <f>IF('multi-step tree'!H22="","",IF(H22=0,"",H79/H22))</f>
      </c>
      <c r="I101" s="34">
        <f>IF('multi-step tree'!I22="","",IF(I22=0,"",I79/I22))</f>
      </c>
      <c r="J101" s="34">
        <f>IF('multi-step tree'!J22="","",IF(J22=0,"",J79/J22))</f>
      </c>
      <c r="K101" s="34">
        <f>IF('multi-step tree'!K22="","",IF(K22=0,"",K79/K22))</f>
      </c>
    </row>
    <row r="102" spans="2:11" ht="12.75"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2:11" ht="12.75"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2:11" ht="12.75"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2:11" ht="12.75"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2:11" ht="12.75"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2:11" ht="12.75"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2:11" ht="12.75"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2:11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Elaina Cherry</cp:lastModifiedBy>
  <dcterms:created xsi:type="dcterms:W3CDTF">2006-02-09T16:10:21Z</dcterms:created>
  <dcterms:modified xsi:type="dcterms:W3CDTF">2009-07-07T17:50:32Z</dcterms:modified>
  <cp:category/>
  <cp:version/>
  <cp:contentType/>
  <cp:contentStatus/>
</cp:coreProperties>
</file>