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824" activeTab="12"/>
  </bookViews>
  <sheets>
    <sheet name="parameters" sheetId="1" r:id="rId1"/>
    <sheet name="multi-step tree" sheetId="2" r:id="rId2"/>
    <sheet name="Revenue" sheetId="3" r:id="rId3"/>
    <sheet name="Cost" sheetId="4" r:id="rId4"/>
    <sheet name="Net Cash Flow" sheetId="5" r:id="rId5"/>
    <sheet name="Abandonment" sheetId="6" r:id="rId6"/>
    <sheet name="Naive Debt Val" sheetId="7" r:id="rId7"/>
    <sheet name="Naive Equity Val" sheetId="8" r:id="rId8"/>
    <sheet name="Revised Equity Val" sheetId="9" r:id="rId9"/>
    <sheet name="Commodity Bond" sheetId="10" r:id="rId10"/>
    <sheet name="Naive Debt Val (2)" sheetId="11" r:id="rId11"/>
    <sheet name="Naive Equity Val (2)" sheetId="12" r:id="rId12"/>
    <sheet name="Revised Equity Val (2)" sheetId="13" r:id="rId13"/>
  </sheets>
  <definedNames>
    <definedName name="cost">'parameters'!$B$24</definedName>
    <definedName name="d">'parameters'!$B$17</definedName>
    <definedName name="mu">'parameters'!$B$6</definedName>
    <definedName name="output">'parameters'!$B$23</definedName>
    <definedName name="p">'parameters'!$B$21</definedName>
    <definedName name="q">'parameters'!$B$15</definedName>
    <definedName name="Radj">'parameters'!$B$19</definedName>
    <definedName name="rf">'parameters'!$B$8</definedName>
    <definedName name="S0">'parameters'!$B$5</definedName>
    <definedName name="sigma">'parameters'!$B$7</definedName>
    <definedName name="Strike">'parameters'!$B$13</definedName>
    <definedName name="T">'parameters'!$B$11</definedName>
    <definedName name="u">'parameters'!$B$16</definedName>
    <definedName name="w">'parameters'!#REF!</definedName>
  </definedNames>
  <calcPr fullCalcOnLoad="1"/>
</workbook>
</file>

<file path=xl/sharedStrings.xml><?xml version="1.0" encoding="utf-8"?>
<sst xmlns="http://schemas.openxmlformats.org/spreadsheetml/2006/main" count="151" uniqueCount="100">
  <si>
    <t>d</t>
  </si>
  <si>
    <t>S0</t>
  </si>
  <si>
    <t>mu</t>
  </si>
  <si>
    <t>u</t>
  </si>
  <si>
    <t>t</t>
  </si>
  <si>
    <t>T</t>
  </si>
  <si>
    <t>PARAMETERS</t>
  </si>
  <si>
    <t>q</t>
  </si>
  <si>
    <t>Radj</t>
  </si>
  <si>
    <t>Strike K</t>
  </si>
  <si>
    <t>check</t>
  </si>
  <si>
    <t>First, compute the number of each possible outcome</t>
  </si>
  <si>
    <t>Third, compute actual probabilities of reaching each node</t>
  </si>
  <si>
    <t>Second, compute (1-q)^n, (1-q)^(n-1)q….q^n for each column</t>
  </si>
  <si>
    <t>Compute (1-p)^n, (1-p)^(n-1)p….p^n for each column</t>
  </si>
  <si>
    <t>Year T</t>
  </si>
  <si>
    <t>copper spot price per pound</t>
  </si>
  <si>
    <t>expected rate of price appreciation</t>
  </si>
  <si>
    <t>risk-free rate</t>
  </si>
  <si>
    <t>annual return volatility</t>
  </si>
  <si>
    <t>sigma</t>
  </si>
  <si>
    <t>rf</t>
  </si>
  <si>
    <t>Label</t>
  </si>
  <si>
    <t>Value</t>
  </si>
  <si>
    <t>Explanation</t>
  </si>
  <si>
    <t>horizon in years</t>
  </si>
  <si>
    <t>time step in years</t>
  </si>
  <si>
    <t>strike price per pound</t>
  </si>
  <si>
    <t>Copper Price</t>
  </si>
  <si>
    <t>sum should be equal to one at any point of time</t>
  </si>
  <si>
    <t>ACTUAL PROBABILITIES [q]</t>
  </si>
  <si>
    <t>RISK_NEUTRAL PROBABILITIES [p]</t>
  </si>
  <si>
    <t>check: should be 2^n</t>
  </si>
  <si>
    <t>check that sum is 1</t>
  </si>
  <si>
    <t>p</t>
  </si>
  <si>
    <t>actual probability the copper goes up</t>
  </si>
  <si>
    <t>Remember the Multi-step Binomial tree for copper price</t>
  </si>
  <si>
    <t>The tree with actual probabilities of reaching the nodes</t>
  </si>
  <si>
    <t>RN Expected price</t>
  </si>
  <si>
    <t>Next, compute risk-neutral probabilities and then work out formulas starting with T=10</t>
  </si>
  <si>
    <t>The risk neutral expected price is also the forward price. Therefore we calculate the risk neutral expected price:</t>
  </si>
  <si>
    <t>E(S1)/S0=</t>
  </si>
  <si>
    <t>risk-neutral probability of copper price going up</t>
  </si>
  <si>
    <t>V(S1)/S0=</t>
  </si>
  <si>
    <t>Forward prices</t>
  </si>
  <si>
    <t>Revenue</t>
  </si>
  <si>
    <t>Net Cash Flow</t>
  </si>
  <si>
    <t>Value of Revenue Stream</t>
  </si>
  <si>
    <t>Forward Prices</t>
  </si>
  <si>
    <t>Quantity</t>
  </si>
  <si>
    <t>Forward Revenue</t>
  </si>
  <si>
    <t>Discount Factor</t>
  </si>
  <si>
    <t>Present Value</t>
  </si>
  <si>
    <t>Total PV</t>
  </si>
  <si>
    <t>Valuation by Risk Neutral Methodology version #1</t>
  </si>
  <si>
    <t>at each node, multiply the revenue at the node times the probability of the node, then sum across nodes and time</t>
  </si>
  <si>
    <t>RN Exp Revenue</t>
  </si>
  <si>
    <t>Valuation by Risk Neutral Methodology version #2</t>
  </si>
  <si>
    <t>value by backward induction; at each node look forward using RN probs, and add the current cash flow</t>
  </si>
  <si>
    <t>Expected Prices</t>
  </si>
  <si>
    <t>Expected Revenue</t>
  </si>
  <si>
    <t>Cost</t>
  </si>
  <si>
    <t>output</t>
  </si>
  <si>
    <t>cost</t>
  </si>
  <si>
    <t>Value of Cost Stream</t>
  </si>
  <si>
    <t>Expected Cost</t>
  </si>
  <si>
    <t>Valuation by Forward Prices (using risk-free discount rate)</t>
  </si>
  <si>
    <t>Valuation by Risk Adjusted Methodology (using expected prices from actual probabilities)</t>
  </si>
  <si>
    <t>RN Exp Cost</t>
  </si>
  <si>
    <t>Valuation by Risk Adjusted Methodology (cost cash flows are not contingent, so the correct risk adjusted discount rate is the risk free rate)</t>
  </si>
  <si>
    <t>Value of Net Cash Flow Stream</t>
  </si>
  <si>
    <t>at each node, multiply the cost at the node times the probability of the node, then sum across nodes and time</t>
  </si>
  <si>
    <t>at each node, multiply the NCF at the node times the probability of the node, then sum across nodes and time</t>
  </si>
  <si>
    <t>There is no obvious way to apply the risk-adjusted methodology. The right discount rate is changing throughout the tree, including year-by-year.</t>
  </si>
  <si>
    <t>Value of the mine with abandonment</t>
  </si>
  <si>
    <t>Choices of when to abandon</t>
  </si>
  <si>
    <t>Set node value = 1 if the mine continues to operate, set node value = 0 if the mine is abandoned.</t>
  </si>
  <si>
    <t>The difference between the value of the mine with and without the option to abandon is:</t>
  </si>
  <si>
    <t>The difference in value varies throughout the tree:</t>
  </si>
  <si>
    <t>What portion of the value is due to the option?</t>
  </si>
  <si>
    <t>Naïve Debt Cash Flow</t>
  </si>
  <si>
    <t>Debt Payment</t>
  </si>
  <si>
    <t>Naïve Debt Value</t>
  </si>
  <si>
    <t>Valuation by Risk Neutral Methodology</t>
  </si>
  <si>
    <t>The Expected Rate of Return on the Debt = Risk-adjusted Discount Rate at each node:</t>
  </si>
  <si>
    <t>Naïve Equity Cash Flow</t>
  </si>
  <si>
    <t>Naïve Equity Value</t>
  </si>
  <si>
    <t>Naïve Total Enterprise Value</t>
  </si>
  <si>
    <t>Equity Value Changing the Abandonment Decision</t>
  </si>
  <si>
    <t>When Does the Abandonment Decision Change?</t>
  </si>
  <si>
    <t>Revalue the Debt</t>
  </si>
  <si>
    <t>TEV</t>
  </si>
  <si>
    <t>Change in Debt Value</t>
  </si>
  <si>
    <t>Change in TEV</t>
  </si>
  <si>
    <t>Naïve Commodity Debt Cash Flow</t>
  </si>
  <si>
    <t>pounds of copper</t>
  </si>
  <si>
    <t>Commodity Bond Cash Flow Obligation</t>
  </si>
  <si>
    <t>Equity Cash Flow if Operating</t>
  </si>
  <si>
    <t>Commodity Bond Value Relative to the Value of Straight Debt in Problem (2)</t>
  </si>
  <si>
    <t>Value of TEV w/ Commodity Bond Relative to the Value of TEV w/ Straight Debt in Problem (2)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</si>
</sst>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"/>
    <numFmt numFmtId="166" formatCode="0.0000000"/>
    <numFmt numFmtId="167" formatCode="0.0000"/>
    <numFmt numFmtId="168" formatCode="0.000000000"/>
    <numFmt numFmtId="169" formatCode="0.00000000"/>
    <numFmt numFmtId="170" formatCode="0.000000"/>
    <numFmt numFmtId="171" formatCode="0.00000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#,##0.0_);[Red]\(#,##0.0\)"/>
    <numFmt numFmtId="176" formatCode="#,##0.000_);[Red]\(#,##0.000\)"/>
    <numFmt numFmtId="177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22" borderId="0" xfId="0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167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22" borderId="0" xfId="0" applyFill="1" applyAlignment="1">
      <alignment/>
    </xf>
    <xf numFmtId="9" fontId="0" fillId="0" borderId="0" xfId="0" applyNumberFormat="1" applyAlignment="1">
      <alignment/>
    </xf>
    <xf numFmtId="9" fontId="0" fillId="0" borderId="0" xfId="60" applyFon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9" fontId="0" fillId="0" borderId="0" xfId="60" applyAlignment="1">
      <alignment/>
    </xf>
    <xf numFmtId="174" fontId="0" fillId="0" borderId="0" xfId="42" applyNumberFormat="1" applyAlignment="1">
      <alignment/>
    </xf>
    <xf numFmtId="176" fontId="0" fillId="0" borderId="0" xfId="0" applyNumberFormat="1" applyAlignment="1">
      <alignment/>
    </xf>
    <xf numFmtId="177" fontId="0" fillId="0" borderId="0" xfId="60" applyNumberFormat="1" applyAlignment="1">
      <alignment/>
    </xf>
    <xf numFmtId="10" fontId="0" fillId="0" borderId="0" xfId="60" applyNumberFormat="1" applyAlignment="1">
      <alignment/>
    </xf>
    <xf numFmtId="174" fontId="0" fillId="0" borderId="0" xfId="42" applyNumberFormat="1" applyAlignment="1">
      <alignment/>
    </xf>
    <xf numFmtId="10" fontId="0" fillId="0" borderId="0" xfId="60" applyNumberFormat="1" applyAlignment="1">
      <alignment/>
    </xf>
    <xf numFmtId="43" fontId="0" fillId="0" borderId="0" xfId="0" applyNumberFormat="1" applyAlignment="1">
      <alignment/>
    </xf>
    <xf numFmtId="177" fontId="0" fillId="0" borderId="0" xfId="60" applyNumberFormat="1" applyAlignment="1">
      <alignment/>
    </xf>
    <xf numFmtId="17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'multi-step tree'!#REF!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'multi-step tree'!#REF!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'multi-step tree'!#REF!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384691"/>
        <c:axId val="51591308"/>
      </c:lineChart>
      <c:catAx>
        <c:axId val="6538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91308"/>
        <c:crosses val="autoZero"/>
        <c:auto val="1"/>
        <c:lblOffset val="100"/>
        <c:tickLblSkip val="1"/>
        <c:noMultiLvlLbl val="0"/>
      </c:catAx>
      <c:valAx>
        <c:axId val="51591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4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'multi-step tree'!#REF!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'multi-step tree'!#REF!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'multi-step tree'!#REF!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'multi-step tree'!#REF!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668589"/>
        <c:axId val="18146390"/>
      </c:line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6390"/>
        <c:crosses val="autoZero"/>
        <c:auto val="1"/>
        <c:lblOffset val="100"/>
        <c:tickLblSkip val="1"/>
        <c:noMultiLvlLbl val="0"/>
      </c:catAx>
      <c:valAx>
        <c:axId val="18146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8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'multi-step tree'!#REF!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'multi-step tree'!#REF!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'multi-step tree'!#REF!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099783"/>
        <c:axId val="60571456"/>
      </c:line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1456"/>
        <c:crosses val="autoZero"/>
        <c:auto val="1"/>
        <c:lblOffset val="100"/>
        <c:tickLblSkip val="1"/>
        <c:noMultiLvlLbl val="0"/>
      </c:catAx>
      <c:valAx>
        <c:axId val="60571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695"/>
          <c:w val="0.723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'multi-step tree'!$A$177</c:f>
              <c:strCache>
                <c:ptCount val="1"/>
                <c:pt idx="0">
                  <c:v>RN Expected price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'multi-step tree'!$B$178:$K$178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'multi-step tree'!$B$177:$K$177</c:f>
              <c:numCache>
                <c:ptCount val="10"/>
                <c:pt idx="0">
                  <c:v>2.65</c:v>
                </c:pt>
                <c:pt idx="1">
                  <c:v>2.7844709375870114</c:v>
                </c:pt>
                <c:pt idx="2">
                  <c:v>2.9257654348176185</c:v>
                </c:pt>
                <c:pt idx="3">
                  <c:v>3.0742297446967104</c:v>
                </c:pt>
                <c:pt idx="4">
                  <c:v>3.230227690405104</c:v>
                </c:pt>
                <c:pt idx="5">
                  <c:v>3.39414155687616</c:v>
                </c:pt>
                <c:pt idx="6">
                  <c:v>3.566373027614339</c:v>
                </c:pt>
                <c:pt idx="7">
                  <c:v>3.747344169051444</c:v>
                </c:pt>
                <c:pt idx="8">
                  <c:v>3.937498464852789</c:v>
                </c:pt>
                <c:pt idx="9">
                  <c:v>4.137301902707947</c:v>
                </c:pt>
              </c:numCache>
            </c:numRef>
          </c:val>
          <c:smooth val="0"/>
        </c:ser>
        <c:marker val="1"/>
        <c:axId val="8272193"/>
        <c:axId val="7340874"/>
      </c:lineChart>
      <c:catAx>
        <c:axId val="827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40874"/>
        <c:crosses val="autoZero"/>
        <c:auto val="1"/>
        <c:lblOffset val="100"/>
        <c:tickLblSkip val="1"/>
        <c:noMultiLvlLbl val="0"/>
      </c:catAx>
      <c:valAx>
        <c:axId val="7340874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2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48925"/>
          <c:w val="0.241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199</xdr:row>
      <xdr:rowOff>0</xdr:rowOff>
    </xdr:from>
    <xdr:to>
      <xdr:col>10</xdr:col>
      <xdr:colOff>457200</xdr:colOff>
      <xdr:row>199</xdr:row>
      <xdr:rowOff>0</xdr:rowOff>
    </xdr:to>
    <xdr:graphicFrame>
      <xdr:nvGraphicFramePr>
        <xdr:cNvPr id="1" name="Chart 3"/>
        <xdr:cNvGraphicFramePr/>
      </xdr:nvGraphicFramePr>
      <xdr:xfrm>
        <a:off x="2400300" y="32223075"/>
        <a:ext cx="4781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199</xdr:row>
      <xdr:rowOff>0</xdr:rowOff>
    </xdr:from>
    <xdr:to>
      <xdr:col>9</xdr:col>
      <xdr:colOff>495300</xdr:colOff>
      <xdr:row>199</xdr:row>
      <xdr:rowOff>0</xdr:rowOff>
    </xdr:to>
    <xdr:graphicFrame>
      <xdr:nvGraphicFramePr>
        <xdr:cNvPr id="2" name="Chart 4"/>
        <xdr:cNvGraphicFramePr/>
      </xdr:nvGraphicFramePr>
      <xdr:xfrm>
        <a:off x="1914525" y="32223075"/>
        <a:ext cx="4667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199</xdr:row>
      <xdr:rowOff>0</xdr:rowOff>
    </xdr:from>
    <xdr:to>
      <xdr:col>10</xdr:col>
      <xdr:colOff>495300</xdr:colOff>
      <xdr:row>199</xdr:row>
      <xdr:rowOff>0</xdr:rowOff>
    </xdr:to>
    <xdr:graphicFrame>
      <xdr:nvGraphicFramePr>
        <xdr:cNvPr id="3" name="Chart 3"/>
        <xdr:cNvGraphicFramePr/>
      </xdr:nvGraphicFramePr>
      <xdr:xfrm>
        <a:off x="2428875" y="32223075"/>
        <a:ext cx="4791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581025</xdr:colOff>
      <xdr:row>178</xdr:row>
      <xdr:rowOff>133350</xdr:rowOff>
    </xdr:from>
    <xdr:to>
      <xdr:col>10</xdr:col>
      <xdr:colOff>457200</xdr:colOff>
      <xdr:row>195</xdr:row>
      <xdr:rowOff>95250</xdr:rowOff>
    </xdr:to>
    <xdr:graphicFrame>
      <xdr:nvGraphicFramePr>
        <xdr:cNvPr id="4" name="Chart 3"/>
        <xdr:cNvGraphicFramePr/>
      </xdr:nvGraphicFramePr>
      <xdr:xfrm>
        <a:off x="2400300" y="28956000"/>
        <a:ext cx="478155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3.8515625" style="0" customWidth="1"/>
    <col min="2" max="2" width="11.140625" style="0" bestFit="1" customWidth="1"/>
    <col min="5" max="5" width="13.00390625" style="0" customWidth="1"/>
    <col min="6" max="6" width="7.421875" style="0" customWidth="1"/>
    <col min="7" max="7" width="4.421875" style="0" customWidth="1"/>
    <col min="8" max="8" width="7.140625" style="0" customWidth="1"/>
  </cols>
  <sheetData>
    <row r="2" ht="12.75">
      <c r="A2" t="s">
        <v>6</v>
      </c>
    </row>
    <row r="4" spans="1:6" ht="12.75">
      <c r="A4" s="19" t="s">
        <v>22</v>
      </c>
      <c r="B4" s="20" t="s">
        <v>23</v>
      </c>
      <c r="C4" s="20" t="s">
        <v>24</v>
      </c>
      <c r="D4" s="20"/>
      <c r="E4" s="21"/>
      <c r="F4" s="22"/>
    </row>
    <row r="5" spans="1:6" ht="12.75">
      <c r="A5" s="18" t="s">
        <v>1</v>
      </c>
      <c r="B5" s="24">
        <v>2.65</v>
      </c>
      <c r="C5" s="10" t="s">
        <v>16</v>
      </c>
      <c r="D5" s="10"/>
      <c r="E5" s="11"/>
      <c r="F5" s="4"/>
    </row>
    <row r="6" spans="1:6" ht="12.75">
      <c r="A6" s="12" t="s">
        <v>2</v>
      </c>
      <c r="B6" s="25">
        <f>0.1</f>
        <v>0.1</v>
      </c>
      <c r="C6" s="4" t="s">
        <v>17</v>
      </c>
      <c r="D6" s="4"/>
      <c r="E6" s="13"/>
      <c r="F6" s="4"/>
    </row>
    <row r="7" spans="1:6" ht="12.75">
      <c r="A7" s="12" t="s">
        <v>20</v>
      </c>
      <c r="B7" s="25">
        <v>0.28</v>
      </c>
      <c r="C7" s="4" t="s">
        <v>19</v>
      </c>
      <c r="D7" s="4"/>
      <c r="E7" s="13"/>
      <c r="F7" s="4"/>
    </row>
    <row r="8" spans="1:6" ht="12.75">
      <c r="A8" s="12" t="s">
        <v>21</v>
      </c>
      <c r="B8" s="25">
        <v>0.05</v>
      </c>
      <c r="C8" s="4" t="s">
        <v>18</v>
      </c>
      <c r="D8" s="4"/>
      <c r="E8" s="13"/>
      <c r="F8" s="4"/>
    </row>
    <row r="9" spans="1:6" ht="12.75">
      <c r="A9" s="14"/>
      <c r="B9" s="26"/>
      <c r="C9" s="4"/>
      <c r="D9" s="4"/>
      <c r="E9" s="13"/>
      <c r="F9" s="4"/>
    </row>
    <row r="10" spans="1:6" ht="12.75">
      <c r="A10" s="14" t="s">
        <v>4</v>
      </c>
      <c r="B10" s="26">
        <f>1</f>
        <v>1</v>
      </c>
      <c r="C10" s="4" t="s">
        <v>26</v>
      </c>
      <c r="D10" s="4"/>
      <c r="E10" s="13"/>
      <c r="F10" s="4"/>
    </row>
    <row r="11" spans="1:6" ht="12.75">
      <c r="A11" s="14" t="s">
        <v>5</v>
      </c>
      <c r="B11" s="26">
        <f>2</f>
        <v>2</v>
      </c>
      <c r="C11" s="4" t="s">
        <v>25</v>
      </c>
      <c r="D11" s="4"/>
      <c r="E11" s="13"/>
      <c r="F11" s="4"/>
    </row>
    <row r="12" spans="1:6" ht="12.75">
      <c r="A12" s="14"/>
      <c r="B12" s="26"/>
      <c r="C12" s="4"/>
      <c r="D12" s="4"/>
      <c r="E12" s="13"/>
      <c r="F12" s="4"/>
    </row>
    <row r="13" spans="1:6" ht="12.75">
      <c r="A13" s="15" t="s">
        <v>9</v>
      </c>
      <c r="B13" s="27">
        <v>2.5</v>
      </c>
      <c r="C13" s="16" t="s">
        <v>27</v>
      </c>
      <c r="D13" s="16"/>
      <c r="E13" s="17"/>
      <c r="F13" s="4"/>
    </row>
    <row r="15" spans="1:3" ht="12.75">
      <c r="A15" t="s">
        <v>7</v>
      </c>
      <c r="B15" s="5">
        <v>0.5</v>
      </c>
      <c r="C15" t="s">
        <v>35</v>
      </c>
    </row>
    <row r="16" spans="1:2" ht="12.75">
      <c r="A16" t="s">
        <v>3</v>
      </c>
      <c r="B16" s="5">
        <f>EXP((mu-0.5*sigma^2)*B10+sigma*SQRT(B10))</f>
        <v>1.4060719983391865</v>
      </c>
    </row>
    <row r="17" spans="1:2" ht="12.75">
      <c r="A17" t="s">
        <v>0</v>
      </c>
      <c r="B17" s="5">
        <f>EXP((mu-0.5*sigma^2)*B10-sigma*SQRT(B10))</f>
        <v>0.8031610698753591</v>
      </c>
    </row>
    <row r="18" spans="1:2" ht="12.75">
      <c r="A18" s="1" t="s">
        <v>41</v>
      </c>
      <c r="B18" s="31">
        <f>$B$16*$B$15+$B$17*(1-$B$15)</f>
        <v>1.1046165341072727</v>
      </c>
    </row>
    <row r="19" spans="1:2" ht="12.75">
      <c r="A19" s="1" t="s">
        <v>8</v>
      </c>
      <c r="B19" s="30">
        <v>0.1</v>
      </c>
    </row>
    <row r="20" spans="1:2" ht="12.75">
      <c r="A20" s="1" t="s">
        <v>43</v>
      </c>
      <c r="B20" s="31">
        <f>$B$18*EXP(-B19)</f>
        <v>0.999498372641455</v>
      </c>
    </row>
    <row r="21" spans="1:3" ht="12.75">
      <c r="A21" s="1" t="s">
        <v>34</v>
      </c>
      <c r="B21" s="30">
        <f>(B20*EXP(rf)-B17)/(B16-B17)</f>
        <v>0.4106455339734803</v>
      </c>
      <c r="C21" t="s">
        <v>42</v>
      </c>
    </row>
    <row r="23" spans="1:2" ht="12.75">
      <c r="A23" t="s">
        <v>62</v>
      </c>
      <c r="B23" s="32">
        <v>5000000</v>
      </c>
    </row>
    <row r="24" spans="1:2" ht="12.75">
      <c r="A24" t="s">
        <v>63</v>
      </c>
      <c r="B24" s="32">
        <v>12500000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C1" sqref="C1"/>
    </sheetView>
  </sheetViews>
  <sheetFormatPr defaultColWidth="9.140625" defaultRowHeight="12.75"/>
  <cols>
    <col min="1" max="1" width="22.28125" style="0" customWidth="1"/>
    <col min="2" max="11" width="12.7109375" style="0" customWidth="1"/>
    <col min="13" max="13" width="11.7109375" style="0" bestFit="1" customWidth="1"/>
  </cols>
  <sheetData>
    <row r="1" spans="2:4" ht="12.75">
      <c r="B1" t="s">
        <v>81</v>
      </c>
      <c r="C1" s="39">
        <v>833000</v>
      </c>
      <c r="D1" t="s">
        <v>95</v>
      </c>
    </row>
    <row r="3" spans="1:3" ht="12.75">
      <c r="A3" s="2" t="s">
        <v>96</v>
      </c>
      <c r="B3" s="2"/>
      <c r="C3" s="2"/>
    </row>
    <row r="4" spans="2:13" ht="12.75">
      <c r="B4" s="33">
        <f>IF('multi-step tree'!B4="","",'Commodity Bond'!$C$1*'multi-step tree'!B4)</f>
      </c>
      <c r="C4" s="33">
        <f>IF('multi-step tree'!C4="","",'Commodity Bond'!$C$1*'multi-step tree'!C4)</f>
      </c>
      <c r="D4" s="33">
        <f>IF('multi-step tree'!D4="","",'Commodity Bond'!$C$1*'multi-step tree'!D4)</f>
      </c>
      <c r="E4" s="33">
        <f>IF('multi-step tree'!E4="","",'Commodity Bond'!$C$1*'multi-step tree'!E4)</f>
      </c>
      <c r="F4" s="33">
        <f>IF('multi-step tree'!F4="","",'Commodity Bond'!$C$1*'multi-step tree'!F4)</f>
      </c>
      <c r="G4" s="33">
        <f>IF('multi-step tree'!G4="","",'Commodity Bond'!$C$1*'multi-step tree'!G4)</f>
      </c>
      <c r="H4" s="33">
        <f>IF('multi-step tree'!H4="","",'Commodity Bond'!$C$1*'multi-step tree'!H4)</f>
      </c>
      <c r="I4" s="33">
        <f>IF('multi-step tree'!I4="","",'Commodity Bond'!$C$1*'multi-step tree'!I4)</f>
      </c>
      <c r="J4" s="33">
        <f>IF('multi-step tree'!J4="","",'Commodity Bond'!$C$1*'multi-step tree'!J4)</f>
      </c>
      <c r="K4" s="33">
        <f>IF('multi-step tree'!K4="","",'Commodity Bond'!$C$1*'multi-step tree'!K4)</f>
        <v>47419711.807987005</v>
      </c>
      <c r="M4" s="33"/>
    </row>
    <row r="5" spans="2:13" ht="12.75">
      <c r="B5" s="33">
        <f>IF('multi-step tree'!B5="","",'Commodity Bond'!$C$1*'multi-step tree'!B5)</f>
      </c>
      <c r="C5" s="33">
        <f>IF('multi-step tree'!C5="","",'Commodity Bond'!$C$1*'multi-step tree'!C5)</f>
      </c>
      <c r="D5" s="33">
        <f>IF('multi-step tree'!D5="","",'Commodity Bond'!$C$1*'multi-step tree'!D5)</f>
      </c>
      <c r="E5" s="33">
        <f>IF('multi-step tree'!E5="","",'Commodity Bond'!$C$1*'multi-step tree'!E5)</f>
      </c>
      <c r="F5" s="33">
        <f>IF('multi-step tree'!F5="","",'Commodity Bond'!$C$1*'multi-step tree'!F5)</f>
      </c>
      <c r="G5" s="33">
        <f>IF('multi-step tree'!G5="","",'Commodity Bond'!$C$1*'multi-step tree'!G5)</f>
      </c>
      <c r="H5" s="33">
        <f>IF('multi-step tree'!H5="","",'Commodity Bond'!$C$1*'multi-step tree'!H5)</f>
      </c>
      <c r="I5" s="33">
        <f>IF('multi-step tree'!I5="","",'Commodity Bond'!$C$1*'multi-step tree'!I5)</f>
      </c>
      <c r="J5" s="33">
        <f>IF('multi-step tree'!J5="","",'Commodity Bond'!$C$1*'multi-step tree'!J5)</f>
        <v>33724952.821760096</v>
      </c>
      <c r="K5" s="33">
        <f>IF('multi-step tree'!K5="","",'Commodity Bond'!$C$1*'multi-step tree'!K5)</f>
      </c>
      <c r="M5" s="33">
        <f>'Net Cash Flow'!J4</f>
      </c>
    </row>
    <row r="6" spans="2:11" ht="12.75">
      <c r="B6" s="33">
        <f>IF('multi-step tree'!B6="","",'Commodity Bond'!$C$1*'multi-step tree'!B6)</f>
      </c>
      <c r="C6" s="33">
        <f>IF('multi-step tree'!C6="","",'Commodity Bond'!$C$1*'multi-step tree'!C6)</f>
      </c>
      <c r="D6" s="33">
        <f>IF('multi-step tree'!D6="","",'Commodity Bond'!$C$1*'multi-step tree'!D6)</f>
      </c>
      <c r="E6" s="33">
        <f>IF('multi-step tree'!E6="","",'Commodity Bond'!$C$1*'multi-step tree'!E6)</f>
      </c>
      <c r="F6" s="33">
        <f>IF('multi-step tree'!F6="","",'Commodity Bond'!$C$1*'multi-step tree'!F6)</f>
      </c>
      <c r="G6" s="33">
        <f>IF('multi-step tree'!G6="","",'Commodity Bond'!$C$1*'multi-step tree'!G6)</f>
      </c>
      <c r="H6" s="33">
        <f>IF('multi-step tree'!H6="","",'Commodity Bond'!$C$1*'multi-step tree'!H6)</f>
      </c>
      <c r="I6" s="33">
        <f>IF('multi-step tree'!I6="","",'Commodity Bond'!$C$1*'multi-step tree'!I6)</f>
        <v>23985224.6980205</v>
      </c>
      <c r="J6" s="33">
        <f>IF('multi-step tree'!J6="","",'Commodity Bond'!$C$1*'multi-step tree'!J6)</f>
      </c>
      <c r="K6" s="33">
        <f>IF('multi-step tree'!K6="","",'Commodity Bond'!$C$1*'multi-step tree'!K6)</f>
        <v>27086569.18982085</v>
      </c>
    </row>
    <row r="7" spans="2:11" ht="12.75">
      <c r="B7" s="33">
        <f>IF('multi-step tree'!B7="","",'Commodity Bond'!$C$1*'multi-step tree'!B7)</f>
      </c>
      <c r="C7" s="33">
        <f>IF('multi-step tree'!C7="","",'Commodity Bond'!$C$1*'multi-step tree'!C7)</f>
      </c>
      <c r="D7" s="33">
        <f>IF('multi-step tree'!D7="","",'Commodity Bond'!$C$1*'multi-step tree'!D7)</f>
      </c>
      <c r="E7" s="33">
        <f>IF('multi-step tree'!E7="","",'Commodity Bond'!$C$1*'multi-step tree'!E7)</f>
      </c>
      <c r="F7" s="33">
        <f>IF('multi-step tree'!F7="","",'Commodity Bond'!$C$1*'multi-step tree'!F7)</f>
      </c>
      <c r="G7" s="33">
        <f>IF('multi-step tree'!G7="","",'Commodity Bond'!$C$1*'multi-step tree'!G7)</f>
      </c>
      <c r="H7" s="33">
        <f>IF('multi-step tree'!H7="","",'Commodity Bond'!$C$1*'multi-step tree'!H7)</f>
        <v>17058319.009518135</v>
      </c>
      <c r="I7" s="33">
        <f>IF('multi-step tree'!I7="","",'Commodity Bond'!$C$1*'multi-step tree'!I7)</f>
      </c>
      <c r="J7" s="33">
        <f>IF('multi-step tree'!J7="","",'Commodity Bond'!$C$1*'multi-step tree'!J7)</f>
        <v>19263998.72966303</v>
      </c>
      <c r="K7" s="33">
        <f>IF('multi-step tree'!K7="","",'Commodity Bond'!$C$1*'multi-step tree'!K7)</f>
      </c>
    </row>
    <row r="8" spans="2:11" ht="12.75">
      <c r="B8" s="33">
        <f>IF('multi-step tree'!B8="","",'Commodity Bond'!$C$1*'multi-step tree'!B8)</f>
      </c>
      <c r="C8" s="33">
        <f>IF('multi-step tree'!C8="","",'Commodity Bond'!$C$1*'multi-step tree'!C8)</f>
      </c>
      <c r="D8" s="33">
        <f>IF('multi-step tree'!D8="","",'Commodity Bond'!$C$1*'multi-step tree'!D8)</f>
      </c>
      <c r="E8" s="33">
        <f>IF('multi-step tree'!E8="","",'Commodity Bond'!$C$1*'multi-step tree'!E8)</f>
      </c>
      <c r="F8" s="33">
        <f>IF('multi-step tree'!F8="","",'Commodity Bond'!$C$1*'multi-step tree'!F8)</f>
      </c>
      <c r="G8" s="33">
        <f>IF('multi-step tree'!G8="","",'Commodity Bond'!$C$1*'multi-step tree'!G8)</f>
        <v>12131895.827288328</v>
      </c>
      <c r="H8" s="33">
        <f>IF('multi-step tree'!H8="","",'Commodity Bond'!$C$1*'multi-step tree'!H8)</f>
      </c>
      <c r="I8" s="33">
        <f>IF('multi-step tree'!I8="","",'Commodity Bond'!$C$1*'multi-step tree'!I8)</f>
        <v>13700577.745959762</v>
      </c>
      <c r="J8" s="33">
        <f>IF('multi-step tree'!J8="","",'Commodity Bond'!$C$1*'multi-step tree'!J8)</f>
      </c>
      <c r="K8" s="33">
        <f>IF('multi-step tree'!K8="","",'Commodity Bond'!$C$1*'multi-step tree'!K8)</f>
        <v>15472093.829793716</v>
      </c>
    </row>
    <row r="9" spans="2:11" ht="12.75">
      <c r="B9" s="33">
        <f>IF('multi-step tree'!B9="","",'Commodity Bond'!$C$1*'multi-step tree'!B9)</f>
      </c>
      <c r="C9" s="33">
        <f>IF('multi-step tree'!C9="","",'Commodity Bond'!$C$1*'multi-step tree'!C9)</f>
      </c>
      <c r="D9" s="33">
        <f>IF('multi-step tree'!D9="","",'Commodity Bond'!$C$1*'multi-step tree'!D9)</f>
      </c>
      <c r="E9" s="33">
        <f>IF('multi-step tree'!E9="","",'Commodity Bond'!$C$1*'multi-step tree'!E9)</f>
      </c>
      <c r="F9" s="33">
        <f>IF('multi-step tree'!F9="","",'Commodity Bond'!$C$1*'multi-step tree'!F9)</f>
        <v>8628218.072487175</v>
      </c>
      <c r="G9" s="33">
        <f>IF('multi-step tree'!G9="","",'Commodity Bond'!$C$1*'multi-step tree'!G9)</f>
      </c>
      <c r="H9" s="33">
        <f>IF('multi-step tree'!H9="","",'Commodity Bond'!$C$1*'multi-step tree'!H9)</f>
        <v>9743866.432261297</v>
      </c>
      <c r="I9" s="33">
        <f>IF('multi-step tree'!I9="","",'Commodity Bond'!$C$1*'multi-step tree'!I9)</f>
      </c>
      <c r="J9" s="33">
        <f>IF('multi-step tree'!J9="","",'Commodity Bond'!$C$1*'multi-step tree'!J9)</f>
        <v>11003770.680355577</v>
      </c>
      <c r="K9" s="33">
        <f>IF('multi-step tree'!K9="","",'Commodity Bond'!$C$1*'multi-step tree'!K9)</f>
      </c>
    </row>
    <row r="10" spans="2:11" ht="12.75">
      <c r="B10" s="33">
        <f>IF('multi-step tree'!B10="","",'Commodity Bond'!$C$1*'multi-step tree'!B10)</f>
      </c>
      <c r="C10" s="33">
        <f>IF('multi-step tree'!C10="","",'Commodity Bond'!$C$1*'multi-step tree'!C10)</f>
      </c>
      <c r="D10" s="33">
        <f>IF('multi-step tree'!D10="","",'Commodity Bond'!$C$1*'multi-step tree'!D10)</f>
      </c>
      <c r="E10" s="33">
        <f>IF('multi-step tree'!E10="","",'Commodity Bond'!$C$1*'multi-step tree'!E10)</f>
        <v>6136398.479365629</v>
      </c>
      <c r="F10" s="33">
        <f>IF('multi-step tree'!F10="","",'Commodity Bond'!$C$1*'multi-step tree'!F10)</f>
      </c>
      <c r="G10" s="33">
        <f>IF('multi-step tree'!G10="","",'Commodity Bond'!$C$1*'multi-step tree'!G10)</f>
        <v>6929848.8582167085</v>
      </c>
      <c r="H10" s="33">
        <f>IF('multi-step tree'!H10="","",'Commodity Bond'!$C$1*'multi-step tree'!H10)</f>
      </c>
      <c r="I10" s="33">
        <f>IF('multi-step tree'!I10="","",'Commodity Bond'!$C$1*'multi-step tree'!I10)</f>
        <v>7825894.18845758</v>
      </c>
      <c r="J10" s="33">
        <f>IF('multi-step tree'!J10="","",'Commodity Bond'!$C$1*'multi-step tree'!J10)</f>
      </c>
      <c r="K10" s="33">
        <f>IF('multi-step tree'!K10="","",'Commodity Bond'!$C$1*'multi-step tree'!K10)</f>
        <v>8837800.232297493</v>
      </c>
    </row>
    <row r="11" spans="2:11" ht="12.75">
      <c r="B11" s="33">
        <f>IF('multi-step tree'!B11="","",'Commodity Bond'!$C$1*'multi-step tree'!B11)</f>
      </c>
      <c r="C11" s="33">
        <f>IF('multi-step tree'!C11="","",'Commodity Bond'!$C$1*'multi-step tree'!C11)</f>
      </c>
      <c r="D11" s="33">
        <f>IF('multi-step tree'!D11="","",'Commodity Bond'!$C$1*'multi-step tree'!D11)</f>
        <v>4364213.558490443</v>
      </c>
      <c r="E11" s="33">
        <f>IF('multi-step tree'!E11="","",'Commodity Bond'!$C$1*'multi-step tree'!E11)</f>
      </c>
      <c r="F11" s="33">
        <f>IF('multi-step tree'!F11="","",'Commodity Bond'!$C$1*'multi-step tree'!F11)</f>
        <v>4928516.367868825</v>
      </c>
      <c r="G11" s="33">
        <f>IF('multi-step tree'!G11="","",'Commodity Bond'!$C$1*'multi-step tree'!G11)</f>
      </c>
      <c r="H11" s="33">
        <f>IF('multi-step tree'!H11="","",'Commodity Bond'!$C$1*'multi-step tree'!H11)</f>
        <v>5565784.823039866</v>
      </c>
      <c r="I11" s="33">
        <f>IF('multi-step tree'!I11="","",'Commodity Bond'!$C$1*'multi-step tree'!I11)</f>
      </c>
      <c r="J11" s="33">
        <f>IF('multi-step tree'!J11="","",'Commodity Bond'!$C$1*'multi-step tree'!J11)</f>
        <v>6285453.549132945</v>
      </c>
      <c r="K11" s="33">
        <f>IF('multi-step tree'!K11="","",'Commodity Bond'!$C$1*'multi-step tree'!K11)</f>
      </c>
    </row>
    <row r="12" spans="1:11" ht="12.75">
      <c r="A12" s="4"/>
      <c r="B12" s="33">
        <f>IF('multi-step tree'!B12="","",'Commodity Bond'!$C$1*'multi-step tree'!B12)</f>
      </c>
      <c r="C12" s="33">
        <f>IF('multi-step tree'!C12="","",'Commodity Bond'!$C$1*'multi-step tree'!C12)</f>
        <v>3103833.6327338372</v>
      </c>
      <c r="D12" s="33">
        <f>IF('multi-step tree'!D12="","",'Commodity Bond'!$C$1*'multi-step tree'!D12)</f>
      </c>
      <c r="E12" s="33">
        <f>IF('multi-step tree'!E12="","",'Commodity Bond'!$C$1*'multi-step tree'!E12)</f>
        <v>3505166.430801732</v>
      </c>
      <c r="F12" s="33">
        <f>IF('multi-step tree'!F12="","",'Commodity Bond'!$C$1*'multi-step tree'!F12)</f>
      </c>
      <c r="G12" s="33">
        <f>IF('multi-step tree'!G12="","",'Commodity Bond'!$C$1*'multi-step tree'!G12)</f>
        <v>3958392.478915744</v>
      </c>
      <c r="H12" s="33">
        <f>IF('multi-step tree'!H12="","",'Commodity Bond'!$C$1*'multi-step tree'!H12)</f>
      </c>
      <c r="I12" s="33">
        <f>IF('multi-step tree'!I12="","",'Commodity Bond'!$C$1*'multi-step tree'!I12)</f>
        <v>4470221.693168735</v>
      </c>
      <c r="J12" s="33">
        <f>IF('multi-step tree'!J12="","",'Commodity Bond'!$C$1*'multi-step tree'!J12)</f>
      </c>
      <c r="K12" s="33">
        <f>IF('multi-step tree'!K12="","",'Commodity Bond'!$C$1*'multi-step tree'!K12)</f>
        <v>5048231.597173489</v>
      </c>
    </row>
    <row r="13" spans="2:11" ht="12.75">
      <c r="B13" s="33">
        <f>IF('multi-step tree'!B13="","",'Commodity Bond'!$C$1*'multi-step tree'!B13)</f>
        <v>2207450</v>
      </c>
      <c r="C13" s="33">
        <f>IF('multi-step tree'!C13="","",'Commodity Bond'!$C$1*'multi-step tree'!C13)</f>
      </c>
      <c r="D13" s="33">
        <f>IF('multi-step tree'!D13="","",'Commodity Bond'!$C$1*'multi-step tree'!D13)</f>
        <v>2492878.341181631</v>
      </c>
      <c r="E13" s="33">
        <f>IF('multi-step tree'!E13="","",'Commodity Bond'!$C$1*'multi-step tree'!E13)</f>
      </c>
      <c r="F13" s="33">
        <f>IF('multi-step tree'!F13="","",'Commodity Bond'!$C$1*'multi-step tree'!F13)</f>
        <v>2815213.220653913</v>
      </c>
      <c r="G13" s="33">
        <f>IF('multi-step tree'!G13="","",'Commodity Bond'!$C$1*'multi-step tree'!G13)</f>
      </c>
      <c r="H13" s="33">
        <f>IF('multi-step tree'!H13="","",'Commodity Bond'!$C$1*'multi-step tree'!H13)</f>
        <v>3179226.7383525437</v>
      </c>
      <c r="I13" s="33">
        <f>IF('multi-step tree'!I13="","",'Commodity Bond'!$C$1*'multi-step tree'!I13)</f>
      </c>
      <c r="J13" s="33">
        <f>IF('multi-step tree'!J13="","",'Commodity Bond'!$C$1*'multi-step tree'!J13)</f>
        <v>3590308.0376654402</v>
      </c>
      <c r="K13" s="33">
        <f>IF('multi-step tree'!K13="","",'Commodity Bond'!$C$1*'multi-step tree'!K13)</f>
      </c>
    </row>
    <row r="14" spans="2:11" ht="12.75">
      <c r="B14" s="33">
        <f>IF('multi-step tree'!B14="","",'Commodity Bond'!$C$1*'multi-step tree'!B14)</f>
      </c>
      <c r="C14" s="33">
        <f>IF('multi-step tree'!C14="","",'Commodity Bond'!$C$1*'multi-step tree'!C14)</f>
        <v>1772937.9036963615</v>
      </c>
      <c r="D14" s="33">
        <f>IF('multi-step tree'!D14="","",'Commodity Bond'!$C$1*'multi-step tree'!D14)</f>
      </c>
      <c r="E14" s="33">
        <f>IF('multi-step tree'!E14="","",'Commodity Bond'!$C$1*'multi-step tree'!E14)</f>
        <v>2002182.8355725494</v>
      </c>
      <c r="F14" s="33">
        <f>IF('multi-step tree'!F14="","",'Commodity Bond'!$C$1*'multi-step tree'!F14)</f>
      </c>
      <c r="G14" s="33">
        <f>IF('multi-step tree'!G14="","",'Commodity Bond'!$C$1*'multi-step tree'!G14)</f>
        <v>2261069.662227652</v>
      </c>
      <c r="H14" s="33">
        <f>IF('multi-step tree'!H14="","",'Commodity Bond'!$C$1*'multi-step tree'!H14)</f>
      </c>
      <c r="I14" s="33">
        <f>IF('multi-step tree'!I14="","",'Commodity Bond'!$C$1*'multi-step tree'!I14)</f>
        <v>2553431.1485515772</v>
      </c>
      <c r="J14" s="33">
        <f>IF('multi-step tree'!J14="","",'Commodity Bond'!$C$1*'multi-step tree'!J14)</f>
      </c>
      <c r="K14" s="33">
        <f>IF('multi-step tree'!K14="","",'Commodity Bond'!$C$1*'multi-step tree'!K14)</f>
        <v>2883595.644713476</v>
      </c>
    </row>
    <row r="15" spans="2:11" ht="12.75">
      <c r="B15" s="33">
        <f>IF('multi-step tree'!B15="","",'Commodity Bond'!$C$1*'multi-step tree'!B15)</f>
      </c>
      <c r="C15" s="33">
        <f>IF('multi-step tree'!C15="","",'Commodity Bond'!$C$1*'multi-step tree'!C15)</f>
      </c>
      <c r="D15" s="33">
        <f>IF('multi-step tree'!D15="","",'Commodity Bond'!$C$1*'multi-step tree'!D15)</f>
        <v>1423954.703555346</v>
      </c>
      <c r="E15" s="33">
        <f>IF('multi-step tree'!E15="","",'Commodity Bond'!$C$1*'multi-step tree'!E15)</f>
      </c>
      <c r="F15" s="33">
        <f>IF('multi-step tree'!F15="","",'Commodity Bond'!$C$1*'multi-step tree'!F15)</f>
        <v>1608075.308304529</v>
      </c>
      <c r="G15" s="33">
        <f>IF('multi-step tree'!G15="","",'Commodity Bond'!$C$1*'multi-step tree'!G15)</f>
      </c>
      <c r="H15" s="33">
        <f>IF('multi-step tree'!H15="","",'Commodity Bond'!$C$1*'multi-step tree'!H15)</f>
        <v>1816003.1289774778</v>
      </c>
      <c r="I15" s="33">
        <f>IF('multi-step tree'!I15="","",'Commodity Bond'!$C$1*'multi-step tree'!I15)</f>
      </c>
      <c r="J15" s="33">
        <f>IF('multi-step tree'!J15="","",'Commodity Bond'!$C$1*'multi-step tree'!J15)</f>
        <v>2050816.4931237518</v>
      </c>
      <c r="K15" s="33">
        <f>IF('multi-step tree'!K15="","",'Commodity Bond'!$C$1*'multi-step tree'!K15)</f>
      </c>
    </row>
    <row r="16" spans="2:11" ht="12.75">
      <c r="B16" s="33">
        <f>IF('multi-step tree'!B16="","",'Commodity Bond'!$C$1*'multi-step tree'!B16)</f>
      </c>
      <c r="C16" s="33">
        <f>IF('multi-step tree'!C16="","",'Commodity Bond'!$C$1*'multi-step tree'!C16)</f>
      </c>
      <c r="D16" s="33">
        <f>IF('multi-step tree'!D16="","",'Commodity Bond'!$C$1*'multi-step tree'!D16)</f>
      </c>
      <c r="E16" s="33">
        <f>IF('multi-step tree'!E16="","",'Commodity Bond'!$C$1*'multi-step tree'!E16)</f>
        <v>1143664.9831615614</v>
      </c>
      <c r="F16" s="33">
        <f>IF('multi-step tree'!F16="","",'Commodity Bond'!$C$1*'multi-step tree'!F16)</f>
      </c>
      <c r="G16" s="33">
        <f>IF('multi-step tree'!G16="","",'Commodity Bond'!$C$1*'multi-step tree'!G16)</f>
        <v>1291543.4850580133</v>
      </c>
      <c r="H16" s="33">
        <f>IF('multi-step tree'!H16="","",'Commodity Bond'!$C$1*'multi-step tree'!H16)</f>
      </c>
      <c r="I16" s="33">
        <f>IF('multi-step tree'!I16="","",'Commodity Bond'!$C$1*'multi-step tree'!I16)</f>
        <v>1458543.0159665507</v>
      </c>
      <c r="J16" s="33">
        <f>IF('multi-step tree'!J16="","",'Commodity Bond'!$C$1*'multi-step tree'!J16)</f>
      </c>
      <c r="K16" s="33">
        <f>IF('multi-step tree'!K16="","",'Commodity Bond'!$C$1*'multi-step tree'!K16)</f>
        <v>1647135.9687353044</v>
      </c>
    </row>
    <row r="17" spans="2:11" ht="12.75">
      <c r="B17" s="33">
        <f>IF('multi-step tree'!B17="","",'Commodity Bond'!$C$1*'multi-step tree'!B17)</f>
      </c>
      <c r="C17" s="33">
        <f>IF('multi-step tree'!C17="","",'Commodity Bond'!$C$1*'multi-step tree'!C17)</f>
      </c>
      <c r="D17" s="33">
        <f>IF('multi-step tree'!D17="","",'Commodity Bond'!$C$1*'multi-step tree'!D17)</f>
      </c>
      <c r="E17" s="33">
        <f>IF('multi-step tree'!E17="","",'Commodity Bond'!$C$1*'multi-step tree'!E17)</f>
      </c>
      <c r="F17" s="33">
        <f>IF('multi-step tree'!F17="","",'Commodity Bond'!$C$1*'multi-step tree'!F17)</f>
        <v>918547.1914550242</v>
      </c>
      <c r="G17" s="33">
        <f>IF('multi-step tree'!G17="","",'Commodity Bond'!$C$1*'multi-step tree'!G17)</f>
      </c>
      <c r="H17" s="33">
        <f>IF('multi-step tree'!H17="","",'Commodity Bond'!$C$1*'multi-step tree'!H17)</f>
        <v>1037317.4472497437</v>
      </c>
      <c r="I17" s="33">
        <f>IF('multi-step tree'!I17="","",'Commodity Bond'!$C$1*'multi-step tree'!I17)</f>
      </c>
      <c r="J17" s="33">
        <f>IF('multi-step tree'!J17="","",'Commodity Bond'!$C$1*'multi-step tree'!J17)</f>
        <v>1171444.969162928</v>
      </c>
      <c r="K17" s="33">
        <f>IF('multi-step tree'!K17="","",'Commodity Bond'!$C$1*'multi-step tree'!K17)</f>
      </c>
    </row>
    <row r="18" spans="2:11" ht="12.75">
      <c r="B18" s="33">
        <f>IF('multi-step tree'!B18="","",'Commodity Bond'!$C$1*'multi-step tree'!B18)</f>
      </c>
      <c r="C18" s="33">
        <f>IF('multi-step tree'!C18="","",'Commodity Bond'!$C$1*'multi-step tree'!C18)</f>
      </c>
      <c r="D18" s="33">
        <f>IF('multi-step tree'!D18="","",'Commodity Bond'!$C$1*'multi-step tree'!D18)</f>
      </c>
      <c r="E18" s="33">
        <f>IF('multi-step tree'!E18="","",'Commodity Bond'!$C$1*'multi-step tree'!E18)</f>
      </c>
      <c r="F18" s="33">
        <f>IF('multi-step tree'!F18="","",'Commodity Bond'!$C$1*'multi-step tree'!F18)</f>
      </c>
      <c r="G18" s="33">
        <f>IF('multi-step tree'!G18="","",'Commodity Bond'!$C$1*'multi-step tree'!G18)</f>
        <v>737741.3450200235</v>
      </c>
      <c r="H18" s="33">
        <f>IF('multi-step tree'!H18="","",'Commodity Bond'!$C$1*'multi-step tree'!H18)</f>
      </c>
      <c r="I18" s="33">
        <f>IF('multi-step tree'!I18="","",'Commodity Bond'!$C$1*'multi-step tree'!I18)</f>
        <v>833132.9907334807</v>
      </c>
      <c r="J18" s="33">
        <f>IF('multi-step tree'!J18="","",'Commodity Bond'!$C$1*'multi-step tree'!J18)</f>
      </c>
      <c r="K18" s="33">
        <f>IF('multi-step tree'!K18="","",'Commodity Bond'!$C$1*'multi-step tree'!K18)</f>
        <v>940858.994733004</v>
      </c>
    </row>
    <row r="19" spans="2:11" ht="12.75">
      <c r="B19" s="33">
        <f>IF('multi-step tree'!B19="","",'Commodity Bond'!$C$1*'multi-step tree'!B19)</f>
      </c>
      <c r="C19" s="33">
        <f>IF('multi-step tree'!C19="","",'Commodity Bond'!$C$1*'multi-step tree'!C19)</f>
      </c>
      <c r="D19" s="33">
        <f>IF('multi-step tree'!D19="","",'Commodity Bond'!$C$1*'multi-step tree'!D19)</f>
      </c>
      <c r="E19" s="33">
        <f>IF('multi-step tree'!E19="","",'Commodity Bond'!$C$1*'multi-step tree'!E19)</f>
      </c>
      <c r="F19" s="33">
        <f>IF('multi-step tree'!F19="","",'Commodity Bond'!$C$1*'multi-step tree'!F19)</f>
      </c>
      <c r="G19" s="33">
        <f>IF('multi-step tree'!G19="","",'Commodity Bond'!$C$1*'multi-step tree'!G19)</f>
      </c>
      <c r="H19" s="33">
        <f>IF('multi-step tree'!H19="","",'Commodity Bond'!$C$1*'multi-step tree'!H19)</f>
        <v>592525.1279575684</v>
      </c>
      <c r="I19" s="33">
        <f>IF('multi-step tree'!I19="","",'Commodity Bond'!$C$1*'multi-step tree'!I19)</f>
      </c>
      <c r="J19" s="33">
        <f>IF('multi-step tree'!J19="","",'Commodity Bond'!$C$1*'multi-step tree'!J19)</f>
        <v>669139.9841859599</v>
      </c>
      <c r="K19" s="33">
        <f>IF('multi-step tree'!K19="","",'Commodity Bond'!$C$1*'multi-step tree'!K19)</f>
      </c>
    </row>
    <row r="20" spans="2:11" ht="12.75">
      <c r="B20" s="33">
        <f>IF('multi-step tree'!B20="","",'Commodity Bond'!$C$1*'multi-step tree'!B20)</f>
      </c>
      <c r="C20" s="33">
        <f>IF('multi-step tree'!C20="","",'Commodity Bond'!$C$1*'multi-step tree'!C20)</f>
      </c>
      <c r="D20" s="33">
        <f>IF('multi-step tree'!D20="","",'Commodity Bond'!$C$1*'multi-step tree'!D20)</f>
      </c>
      <c r="E20" s="33">
        <f>IF('multi-step tree'!E20="","",'Commodity Bond'!$C$1*'multi-step tree'!E20)</f>
      </c>
      <c r="F20" s="33">
        <f>IF('multi-step tree'!F20="","",'Commodity Bond'!$C$1*'multi-step tree'!F20)</f>
      </c>
      <c r="G20" s="33">
        <f>IF('multi-step tree'!G20="","",'Commodity Bond'!$C$1*'multi-step tree'!G20)</f>
      </c>
      <c r="H20" s="33">
        <f>IF('multi-step tree'!H20="","",'Commodity Bond'!$C$1*'multi-step tree'!H20)</f>
      </c>
      <c r="I20" s="33">
        <f>IF('multi-step tree'!I20="","",'Commodity Bond'!$C$1*'multi-step tree'!I20)</f>
        <v>475893.1156984347</v>
      </c>
      <c r="J20" s="33">
        <f>IF('multi-step tree'!J20="","",'Commodity Bond'!$C$1*'multi-step tree'!J20)</f>
      </c>
      <c r="K20" s="33">
        <f>IF('multi-step tree'!K20="","",'Commodity Bond'!$C$1*'multi-step tree'!K20)</f>
        <v>537427.1855951764</v>
      </c>
    </row>
    <row r="21" spans="2:11" ht="12.75">
      <c r="B21" s="33">
        <f>IF('multi-step tree'!B21="","",'Commodity Bond'!$C$1*'multi-step tree'!B21)</f>
      </c>
      <c r="C21" s="33">
        <f>IF('multi-step tree'!C21="","",'Commodity Bond'!$C$1*'multi-step tree'!C21)</f>
      </c>
      <c r="D21" s="33">
        <f>IF('multi-step tree'!D21="","",'Commodity Bond'!$C$1*'multi-step tree'!D21)</f>
      </c>
      <c r="E21" s="33">
        <f>IF('multi-step tree'!E21="","",'Commodity Bond'!$C$1*'multi-step tree'!E21)</f>
      </c>
      <c r="F21" s="33">
        <f>IF('multi-step tree'!F21="","",'Commodity Bond'!$C$1*'multi-step tree'!F21)</f>
      </c>
      <c r="G21" s="33">
        <f>IF('multi-step tree'!G21="","",'Commodity Bond'!$C$1*'multi-step tree'!G21)</f>
      </c>
      <c r="H21" s="33">
        <f>IF('multi-step tree'!H21="","",'Commodity Bond'!$C$1*'multi-step tree'!H21)</f>
      </c>
      <c r="I21" s="33">
        <f>IF('multi-step tree'!I21="","",'Commodity Bond'!$C$1*'multi-step tree'!I21)</f>
      </c>
      <c r="J21" s="33">
        <f>IF('multi-step tree'!J21="","",'Commodity Bond'!$C$1*'multi-step tree'!J21)</f>
        <v>382218.8239506729</v>
      </c>
      <c r="K21" s="33">
        <f>IF('multi-step tree'!K21="","",'Commodity Bond'!$C$1*'multi-step tree'!K21)</f>
      </c>
    </row>
    <row r="22" spans="2:11" ht="12.75">
      <c r="B22" s="33">
        <f>IF('multi-step tree'!B22="","",'Commodity Bond'!$C$1*'multi-step tree'!B22)</f>
      </c>
      <c r="C22" s="33">
        <f>IF('multi-step tree'!C22="","",'Commodity Bond'!$C$1*'multi-step tree'!C22)</f>
      </c>
      <c r="D22" s="33">
        <f>IF('multi-step tree'!D22="","",'Commodity Bond'!$C$1*'multi-step tree'!D22)</f>
      </c>
      <c r="E22" s="33">
        <f>IF('multi-step tree'!E22="","",'Commodity Bond'!$C$1*'multi-step tree'!E22)</f>
      </c>
      <c r="F22" s="33">
        <f>IF('multi-step tree'!F22="","",'Commodity Bond'!$C$1*'multi-step tree'!F22)</f>
      </c>
      <c r="G22" s="33">
        <f>IF('multi-step tree'!G22="","",'Commodity Bond'!$C$1*'multi-step tree'!G22)</f>
      </c>
      <c r="H22" s="33">
        <f>IF('multi-step tree'!H22="","",'Commodity Bond'!$C$1*'multi-step tree'!H22)</f>
      </c>
      <c r="I22" s="33">
        <f>IF('multi-step tree'!I22="","",'Commodity Bond'!$C$1*'multi-step tree'!I22)</f>
      </c>
      <c r="J22" s="33">
        <f>IF('multi-step tree'!J22="","",'Commodity Bond'!$C$1*'multi-step tree'!J22)</f>
      </c>
      <c r="K22" s="33">
        <f>IF('multi-step tree'!K22="","",'Commodity Bond'!$C$1*'multi-step tree'!K22)</f>
        <v>306983.27957072394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73"/>
  <sheetViews>
    <sheetView workbookViewId="0" topLeftCell="A1">
      <selection activeCell="J87" sqref="J87"/>
    </sheetView>
  </sheetViews>
  <sheetFormatPr defaultColWidth="9.140625" defaultRowHeight="12.75"/>
  <cols>
    <col min="1" max="1" width="22.28125" style="0" customWidth="1"/>
    <col min="2" max="11" width="12.7109375" style="0" customWidth="1"/>
    <col min="13" max="13" width="11.7109375" style="0" bestFit="1" customWidth="1"/>
  </cols>
  <sheetData>
    <row r="3" spans="1:11" ht="12.75">
      <c r="A3" s="2" t="s">
        <v>94</v>
      </c>
      <c r="K3" s="43"/>
    </row>
    <row r="4" spans="2:13" ht="12.75">
      <c r="B4" s="33">
        <f>IF('multi-step tree'!B4="","",IF(Abandonment!B30=0,0,'Commodity Bond'!B4))</f>
      </c>
      <c r="C4" s="33">
        <f>IF('multi-step tree'!C4="","",IF(Abandonment!C30=0,0,'Commodity Bond'!C4))</f>
      </c>
      <c r="D4" s="33">
        <f>IF('multi-step tree'!D4="","",IF(Abandonment!D30=0,0,'Commodity Bond'!D4))</f>
      </c>
      <c r="E4" s="33">
        <f>IF('multi-step tree'!E4="","",IF(Abandonment!E30=0,0,'Commodity Bond'!E4))</f>
      </c>
      <c r="F4" s="33">
        <f>IF('multi-step tree'!F4="","",IF(Abandonment!F30=0,0,'Commodity Bond'!F4))</f>
      </c>
      <c r="G4" s="33">
        <f>IF('multi-step tree'!G4="","",IF(Abandonment!G30=0,0,'Commodity Bond'!G4))</f>
      </c>
      <c r="H4" s="33">
        <f>IF('multi-step tree'!H4="","",IF(Abandonment!H30=0,0,'Commodity Bond'!H4))</f>
      </c>
      <c r="I4" s="33">
        <f>IF('multi-step tree'!I4="","",IF(Abandonment!I30=0,0,'Commodity Bond'!I4))</f>
      </c>
      <c r="J4" s="33">
        <f>IF('multi-step tree'!J4="","",IF(Abandonment!J30=0,0,'Commodity Bond'!J4))</f>
      </c>
      <c r="K4" s="33">
        <f>IF('multi-step tree'!K4="","",IF(Abandonment!K30=0,0,'Commodity Bond'!K4))</f>
        <v>47419711.807987005</v>
      </c>
      <c r="M4" s="33"/>
    </row>
    <row r="5" spans="2:11" ht="12.75">
      <c r="B5" s="33">
        <f>IF('multi-step tree'!B5="","",IF(Abandonment!B31=0,0,'Commodity Bond'!B5))</f>
      </c>
      <c r="C5" s="33">
        <f>IF('multi-step tree'!C5="","",IF(Abandonment!C31=0,0,'Commodity Bond'!C5))</f>
      </c>
      <c r="D5" s="33">
        <f>IF('multi-step tree'!D5="","",IF(Abandonment!D31=0,0,'Commodity Bond'!D5))</f>
      </c>
      <c r="E5" s="33">
        <f>IF('multi-step tree'!E5="","",IF(Abandonment!E31=0,0,'Commodity Bond'!E5))</f>
      </c>
      <c r="F5" s="33">
        <f>IF('multi-step tree'!F5="","",IF(Abandonment!F31=0,0,'Commodity Bond'!F5))</f>
      </c>
      <c r="G5" s="33">
        <f>IF('multi-step tree'!G5="","",IF(Abandonment!G31=0,0,'Commodity Bond'!G5))</f>
      </c>
      <c r="H5" s="33">
        <f>IF('multi-step tree'!H5="","",IF(Abandonment!H31=0,0,'Commodity Bond'!H5))</f>
      </c>
      <c r="I5" s="33">
        <f>IF('multi-step tree'!I5="","",IF(Abandonment!I31=0,0,'Commodity Bond'!I5))</f>
      </c>
      <c r="J5" s="33">
        <f>IF('multi-step tree'!J5="","",IF(Abandonment!J31=0,0,'Commodity Bond'!J5))</f>
        <v>33724952.821760096</v>
      </c>
      <c r="K5" s="33">
        <f>IF('multi-step tree'!K5="","",IF(Abandonment!K31=0,0,'Commodity Bond'!K5))</f>
      </c>
    </row>
    <row r="6" spans="2:11" ht="12.75">
      <c r="B6" s="33">
        <f>IF('multi-step tree'!B6="","",IF(Abandonment!B32=0,0,'Commodity Bond'!B6))</f>
      </c>
      <c r="C6" s="33">
        <f>IF('multi-step tree'!C6="","",IF(Abandonment!C32=0,0,'Commodity Bond'!C6))</f>
      </c>
      <c r="D6" s="33">
        <f>IF('multi-step tree'!D6="","",IF(Abandonment!D32=0,0,'Commodity Bond'!D6))</f>
      </c>
      <c r="E6" s="33">
        <f>IF('multi-step tree'!E6="","",IF(Abandonment!E32=0,0,'Commodity Bond'!E6))</f>
      </c>
      <c r="F6" s="33">
        <f>IF('multi-step tree'!F6="","",IF(Abandonment!F32=0,0,'Commodity Bond'!F6))</f>
      </c>
      <c r="G6" s="33">
        <f>IF('multi-step tree'!G6="","",IF(Abandonment!G32=0,0,'Commodity Bond'!G6))</f>
      </c>
      <c r="H6" s="33">
        <f>IF('multi-step tree'!H6="","",IF(Abandonment!H32=0,0,'Commodity Bond'!H6))</f>
      </c>
      <c r="I6" s="33">
        <f>IF('multi-step tree'!I6="","",IF(Abandonment!I32=0,0,'Commodity Bond'!I6))</f>
        <v>23985224.6980205</v>
      </c>
      <c r="J6" s="33">
        <f>IF('multi-step tree'!J6="","",IF(Abandonment!J32=0,0,'Commodity Bond'!J6))</f>
      </c>
      <c r="K6" s="33">
        <f>IF('multi-step tree'!K6="","",IF(Abandonment!K32=0,0,'Commodity Bond'!K6))</f>
        <v>27086569.18982085</v>
      </c>
    </row>
    <row r="7" spans="2:11" ht="12.75">
      <c r="B7" s="33">
        <f>IF('multi-step tree'!B7="","",IF(Abandonment!B33=0,0,'Commodity Bond'!B7))</f>
      </c>
      <c r="C7" s="33">
        <f>IF('multi-step tree'!C7="","",IF(Abandonment!C33=0,0,'Commodity Bond'!C7))</f>
      </c>
      <c r="D7" s="33">
        <f>IF('multi-step tree'!D7="","",IF(Abandonment!D33=0,0,'Commodity Bond'!D7))</f>
      </c>
      <c r="E7" s="33">
        <f>IF('multi-step tree'!E7="","",IF(Abandonment!E33=0,0,'Commodity Bond'!E7))</f>
      </c>
      <c r="F7" s="33">
        <f>IF('multi-step tree'!F7="","",IF(Abandonment!F33=0,0,'Commodity Bond'!F7))</f>
      </c>
      <c r="G7" s="33">
        <f>IF('multi-step tree'!G7="","",IF(Abandonment!G33=0,0,'Commodity Bond'!G7))</f>
      </c>
      <c r="H7" s="33">
        <f>IF('multi-step tree'!H7="","",IF(Abandonment!H33=0,0,'Commodity Bond'!H7))</f>
        <v>17058319.009518135</v>
      </c>
      <c r="I7" s="33">
        <f>IF('multi-step tree'!I7="","",IF(Abandonment!I33=0,0,'Commodity Bond'!I7))</f>
      </c>
      <c r="J7" s="33">
        <f>IF('multi-step tree'!J7="","",IF(Abandonment!J33=0,0,'Commodity Bond'!J7))</f>
        <v>19263998.72966303</v>
      </c>
      <c r="K7" s="33">
        <f>IF('multi-step tree'!K7="","",IF(Abandonment!K33=0,0,'Commodity Bond'!K7))</f>
      </c>
    </row>
    <row r="8" spans="2:11" ht="12.75">
      <c r="B8" s="33">
        <f>IF('multi-step tree'!B8="","",IF(Abandonment!B34=0,0,'Commodity Bond'!B8))</f>
      </c>
      <c r="C8" s="33">
        <f>IF('multi-step tree'!C8="","",IF(Abandonment!C34=0,0,'Commodity Bond'!C8))</f>
      </c>
      <c r="D8" s="33">
        <f>IF('multi-step tree'!D8="","",IF(Abandonment!D34=0,0,'Commodity Bond'!D8))</f>
      </c>
      <c r="E8" s="33">
        <f>IF('multi-step tree'!E8="","",IF(Abandonment!E34=0,0,'Commodity Bond'!E8))</f>
      </c>
      <c r="F8" s="33">
        <f>IF('multi-step tree'!F8="","",IF(Abandonment!F34=0,0,'Commodity Bond'!F8))</f>
      </c>
      <c r="G8" s="33">
        <f>IF('multi-step tree'!G8="","",IF(Abandonment!G34=0,0,'Commodity Bond'!G8))</f>
        <v>12131895.827288328</v>
      </c>
      <c r="H8" s="33">
        <f>IF('multi-step tree'!H8="","",IF(Abandonment!H34=0,0,'Commodity Bond'!H8))</f>
      </c>
      <c r="I8" s="33">
        <f>IF('multi-step tree'!I8="","",IF(Abandonment!I34=0,0,'Commodity Bond'!I8))</f>
        <v>13700577.745959762</v>
      </c>
      <c r="J8" s="33">
        <f>IF('multi-step tree'!J8="","",IF(Abandonment!J34=0,0,'Commodity Bond'!J8))</f>
      </c>
      <c r="K8" s="33">
        <f>IF('multi-step tree'!K8="","",IF(Abandonment!K34=0,0,'Commodity Bond'!K8))</f>
        <v>15472093.829793716</v>
      </c>
    </row>
    <row r="9" spans="2:11" ht="12.75">
      <c r="B9" s="33">
        <f>IF('multi-step tree'!B9="","",IF(Abandonment!B35=0,0,'Commodity Bond'!B9))</f>
      </c>
      <c r="C9" s="33">
        <f>IF('multi-step tree'!C9="","",IF(Abandonment!C35=0,0,'Commodity Bond'!C9))</f>
      </c>
      <c r="D9" s="33">
        <f>IF('multi-step tree'!D9="","",IF(Abandonment!D35=0,0,'Commodity Bond'!D9))</f>
      </c>
      <c r="E9" s="33">
        <f>IF('multi-step tree'!E9="","",IF(Abandonment!E35=0,0,'Commodity Bond'!E9))</f>
      </c>
      <c r="F9" s="33">
        <f>IF('multi-step tree'!F9="","",IF(Abandonment!F35=0,0,'Commodity Bond'!F9))</f>
        <v>8628218.072487175</v>
      </c>
      <c r="G9" s="33">
        <f>IF('multi-step tree'!G9="","",IF(Abandonment!G35=0,0,'Commodity Bond'!G9))</f>
      </c>
      <c r="H9" s="33">
        <f>IF('multi-step tree'!H9="","",IF(Abandonment!H35=0,0,'Commodity Bond'!H9))</f>
        <v>9743866.432261297</v>
      </c>
      <c r="I9" s="33">
        <f>IF('multi-step tree'!I9="","",IF(Abandonment!I35=0,0,'Commodity Bond'!I9))</f>
      </c>
      <c r="J9" s="33">
        <f>IF('multi-step tree'!J9="","",IF(Abandonment!J35=0,0,'Commodity Bond'!J9))</f>
        <v>11003770.680355577</v>
      </c>
      <c r="K9" s="33">
        <f>IF('multi-step tree'!K9="","",IF(Abandonment!K35=0,0,'Commodity Bond'!K9))</f>
      </c>
    </row>
    <row r="10" spans="2:11" ht="12.75">
      <c r="B10" s="33">
        <f>IF('multi-step tree'!B10="","",IF(Abandonment!B36=0,0,'Commodity Bond'!B10))</f>
      </c>
      <c r="C10" s="33">
        <f>IF('multi-step tree'!C10="","",IF(Abandonment!C36=0,0,'Commodity Bond'!C10))</f>
      </c>
      <c r="D10" s="33">
        <f>IF('multi-step tree'!D10="","",IF(Abandonment!D36=0,0,'Commodity Bond'!D10))</f>
      </c>
      <c r="E10" s="33">
        <f>IF('multi-step tree'!E10="","",IF(Abandonment!E36=0,0,'Commodity Bond'!E10))</f>
        <v>6136398.479365629</v>
      </c>
      <c r="F10" s="33">
        <f>IF('multi-step tree'!F10="","",IF(Abandonment!F36=0,0,'Commodity Bond'!F10))</f>
      </c>
      <c r="G10" s="33">
        <f>IF('multi-step tree'!G10="","",IF(Abandonment!G36=0,0,'Commodity Bond'!G10))</f>
        <v>6929848.8582167085</v>
      </c>
      <c r="H10" s="33">
        <f>IF('multi-step tree'!H10="","",IF(Abandonment!H36=0,0,'Commodity Bond'!H10))</f>
      </c>
      <c r="I10" s="33">
        <f>IF('multi-step tree'!I10="","",IF(Abandonment!I36=0,0,'Commodity Bond'!I10))</f>
        <v>7825894.18845758</v>
      </c>
      <c r="J10" s="33">
        <f>IF('multi-step tree'!J10="","",IF(Abandonment!J36=0,0,'Commodity Bond'!J10))</f>
      </c>
      <c r="K10" s="33">
        <f>IF('multi-step tree'!K10="","",IF(Abandonment!K36=0,0,'Commodity Bond'!K10))</f>
        <v>8837800.232297493</v>
      </c>
    </row>
    <row r="11" spans="2:11" ht="12.75">
      <c r="B11" s="33">
        <f>IF('multi-step tree'!B11="","",IF(Abandonment!B37=0,0,'Commodity Bond'!B11))</f>
      </c>
      <c r="C11" s="33">
        <f>IF('multi-step tree'!C11="","",IF(Abandonment!C37=0,0,'Commodity Bond'!C11))</f>
      </c>
      <c r="D11" s="33">
        <f>IF('multi-step tree'!D11="","",IF(Abandonment!D37=0,0,'Commodity Bond'!D11))</f>
        <v>4364213.558490443</v>
      </c>
      <c r="E11" s="33">
        <f>IF('multi-step tree'!E11="","",IF(Abandonment!E37=0,0,'Commodity Bond'!E11))</f>
      </c>
      <c r="F11" s="33">
        <f>IF('multi-step tree'!F11="","",IF(Abandonment!F37=0,0,'Commodity Bond'!F11))</f>
        <v>4928516.367868825</v>
      </c>
      <c r="G11" s="33">
        <f>IF('multi-step tree'!G11="","",IF(Abandonment!G37=0,0,'Commodity Bond'!G11))</f>
      </c>
      <c r="H11" s="33">
        <f>IF('multi-step tree'!H11="","",IF(Abandonment!H37=0,0,'Commodity Bond'!H11))</f>
        <v>5565784.823039866</v>
      </c>
      <c r="I11" s="33">
        <f>IF('multi-step tree'!I11="","",IF(Abandonment!I37=0,0,'Commodity Bond'!I11))</f>
      </c>
      <c r="J11" s="33">
        <f>IF('multi-step tree'!J11="","",IF(Abandonment!J37=0,0,'Commodity Bond'!J11))</f>
        <v>6285453.549132945</v>
      </c>
      <c r="K11" s="33">
        <f>IF('multi-step tree'!K11="","",IF(Abandonment!K37=0,0,'Commodity Bond'!K11))</f>
      </c>
    </row>
    <row r="12" spans="1:11" ht="12.75">
      <c r="A12" s="4"/>
      <c r="B12" s="33">
        <f>IF('multi-step tree'!B12="","",IF(Abandonment!B38=0,0,'Commodity Bond'!B12))</f>
      </c>
      <c r="C12" s="33">
        <f>IF('multi-step tree'!C12="","",IF(Abandonment!C38=0,0,'Commodity Bond'!C12))</f>
        <v>3103833.6327338372</v>
      </c>
      <c r="D12" s="33">
        <f>IF('multi-step tree'!D12="","",IF(Abandonment!D38=0,0,'Commodity Bond'!D12))</f>
      </c>
      <c r="E12" s="33">
        <f>IF('multi-step tree'!E12="","",IF(Abandonment!E38=0,0,'Commodity Bond'!E12))</f>
        <v>3505166.430801732</v>
      </c>
      <c r="F12" s="33">
        <f>IF('multi-step tree'!F12="","",IF(Abandonment!F38=0,0,'Commodity Bond'!F12))</f>
      </c>
      <c r="G12" s="33">
        <f>IF('multi-step tree'!G12="","",IF(Abandonment!G38=0,0,'Commodity Bond'!G12))</f>
        <v>3958392.478915744</v>
      </c>
      <c r="H12" s="33">
        <f>IF('multi-step tree'!H12="","",IF(Abandonment!H38=0,0,'Commodity Bond'!H12))</f>
      </c>
      <c r="I12" s="33">
        <f>IF('multi-step tree'!I12="","",IF(Abandonment!I38=0,0,'Commodity Bond'!I12))</f>
        <v>4470221.693168735</v>
      </c>
      <c r="J12" s="33">
        <f>IF('multi-step tree'!J12="","",IF(Abandonment!J38=0,0,'Commodity Bond'!J12))</f>
      </c>
      <c r="K12" s="33">
        <f>IF('multi-step tree'!K12="","",IF(Abandonment!K38=0,0,'Commodity Bond'!K12))</f>
        <v>5048231.597173489</v>
      </c>
    </row>
    <row r="13" spans="2:11" ht="12.75">
      <c r="B13" s="33">
        <f>IF('multi-step tree'!B13="","",IF(Abandonment!B39=0,0,'Commodity Bond'!B13))</f>
        <v>2207450</v>
      </c>
      <c r="C13" s="33">
        <f>IF('multi-step tree'!C13="","",IF(Abandonment!C39=0,0,'Commodity Bond'!C13))</f>
      </c>
      <c r="D13" s="33">
        <f>IF('multi-step tree'!D13="","",IF(Abandonment!D39=0,0,'Commodity Bond'!D13))</f>
        <v>2492878.341181631</v>
      </c>
      <c r="E13" s="33">
        <f>IF('multi-step tree'!E13="","",IF(Abandonment!E39=0,0,'Commodity Bond'!E13))</f>
      </c>
      <c r="F13" s="33">
        <f>IF('multi-step tree'!F13="","",IF(Abandonment!F39=0,0,'Commodity Bond'!F13))</f>
        <v>2815213.220653913</v>
      </c>
      <c r="G13" s="33">
        <f>IF('multi-step tree'!G13="","",IF(Abandonment!G39=0,0,'Commodity Bond'!G13))</f>
      </c>
      <c r="H13" s="33">
        <f>IF('multi-step tree'!H13="","",IF(Abandonment!H39=0,0,'Commodity Bond'!H13))</f>
        <v>3179226.7383525437</v>
      </c>
      <c r="I13" s="33">
        <f>IF('multi-step tree'!I13="","",IF(Abandonment!I39=0,0,'Commodity Bond'!I13))</f>
      </c>
      <c r="J13" s="33">
        <f>IF('multi-step tree'!J13="","",IF(Abandonment!J39=0,0,'Commodity Bond'!J13))</f>
        <v>3590308.0376654402</v>
      </c>
      <c r="K13" s="33">
        <f>IF('multi-step tree'!K13="","",IF(Abandonment!K39=0,0,'Commodity Bond'!K13))</f>
      </c>
    </row>
    <row r="14" spans="2:11" ht="12.75">
      <c r="B14" s="33">
        <f>IF('multi-step tree'!B14="","",IF(Abandonment!B40=0,0,'Commodity Bond'!B14))</f>
      </c>
      <c r="C14" s="33">
        <f>IF('multi-step tree'!C14="","",IF(Abandonment!C40=0,0,'Commodity Bond'!C14))</f>
        <v>1772937.9036963615</v>
      </c>
      <c r="D14" s="33">
        <f>IF('multi-step tree'!D14="","",IF(Abandonment!D40=0,0,'Commodity Bond'!D14))</f>
      </c>
      <c r="E14" s="33">
        <f>IF('multi-step tree'!E14="","",IF(Abandonment!E40=0,0,'Commodity Bond'!E14))</f>
        <v>2002182.8355725494</v>
      </c>
      <c r="F14" s="33">
        <f>IF('multi-step tree'!F14="","",IF(Abandonment!F40=0,0,'Commodity Bond'!F14))</f>
      </c>
      <c r="G14" s="33">
        <f>IF('multi-step tree'!G14="","",IF(Abandonment!G40=0,0,'Commodity Bond'!G14))</f>
        <v>2261069.662227652</v>
      </c>
      <c r="H14" s="33">
        <f>IF('multi-step tree'!H14="","",IF(Abandonment!H40=0,0,'Commodity Bond'!H14))</f>
      </c>
      <c r="I14" s="33">
        <f>IF('multi-step tree'!I14="","",IF(Abandonment!I40=0,0,'Commodity Bond'!I14))</f>
        <v>2553431.1485515772</v>
      </c>
      <c r="J14" s="33">
        <f>IF('multi-step tree'!J14="","",IF(Abandonment!J40=0,0,'Commodity Bond'!J14))</f>
      </c>
      <c r="K14" s="33">
        <f>IF('multi-step tree'!K14="","",IF(Abandonment!K40=0,0,'Commodity Bond'!K14))</f>
        <v>2883595.644713476</v>
      </c>
    </row>
    <row r="15" spans="2:11" ht="12.75">
      <c r="B15" s="33">
        <f>IF('multi-step tree'!B15="","",IF(Abandonment!B41=0,0,'Commodity Bond'!B15))</f>
      </c>
      <c r="C15" s="33">
        <f>IF('multi-step tree'!C15="","",IF(Abandonment!C41=0,0,'Commodity Bond'!C15))</f>
      </c>
      <c r="D15" s="33">
        <f>IF('multi-step tree'!D15="","",IF(Abandonment!D41=0,0,'Commodity Bond'!D15))</f>
        <v>1423954.703555346</v>
      </c>
      <c r="E15" s="33">
        <f>IF('multi-step tree'!E15="","",IF(Abandonment!E41=0,0,'Commodity Bond'!E15))</f>
      </c>
      <c r="F15" s="33">
        <f>IF('multi-step tree'!F15="","",IF(Abandonment!F41=0,0,'Commodity Bond'!F15))</f>
        <v>1608075.308304529</v>
      </c>
      <c r="G15" s="33">
        <f>IF('multi-step tree'!G15="","",IF(Abandonment!G41=0,0,'Commodity Bond'!G15))</f>
      </c>
      <c r="H15" s="33">
        <f>IF('multi-step tree'!H15="","",IF(Abandonment!H41=0,0,'Commodity Bond'!H15))</f>
        <v>1816003.1289774778</v>
      </c>
      <c r="I15" s="33">
        <f>IF('multi-step tree'!I15="","",IF(Abandonment!I41=0,0,'Commodity Bond'!I15))</f>
      </c>
      <c r="J15" s="33">
        <f>IF('multi-step tree'!J15="","",IF(Abandonment!J41=0,0,'Commodity Bond'!J15))</f>
        <v>2050816.4931237518</v>
      </c>
      <c r="K15" s="33">
        <f>IF('multi-step tree'!K15="","",IF(Abandonment!K41=0,0,'Commodity Bond'!K15))</f>
      </c>
    </row>
    <row r="16" spans="2:11" ht="12.75">
      <c r="B16" s="33">
        <f>IF('multi-step tree'!B16="","",IF(Abandonment!B42=0,0,'Commodity Bond'!B16))</f>
      </c>
      <c r="C16" s="33">
        <f>IF('multi-step tree'!C16="","",IF(Abandonment!C42=0,0,'Commodity Bond'!C16))</f>
      </c>
      <c r="D16" s="33">
        <f>IF('multi-step tree'!D16="","",IF(Abandonment!D42=0,0,'Commodity Bond'!D16))</f>
      </c>
      <c r="E16" s="33">
        <f>IF('multi-step tree'!E16="","",IF(Abandonment!E42=0,0,'Commodity Bond'!E16))</f>
        <v>0</v>
      </c>
      <c r="F16" s="33">
        <f>IF('multi-step tree'!F16="","",IF(Abandonment!F42=0,0,'Commodity Bond'!F16))</f>
      </c>
      <c r="G16" s="33">
        <f>IF('multi-step tree'!G16="","",IF(Abandonment!G42=0,0,'Commodity Bond'!G16))</f>
        <v>0</v>
      </c>
      <c r="H16" s="33">
        <f>IF('multi-step tree'!H16="","",IF(Abandonment!H42=0,0,'Commodity Bond'!H16))</f>
      </c>
      <c r="I16" s="33">
        <f>IF('multi-step tree'!I16="","",IF(Abandonment!I42=0,0,'Commodity Bond'!I16))</f>
        <v>0</v>
      </c>
      <c r="J16" s="33">
        <f>IF('multi-step tree'!J16="","",IF(Abandonment!J42=0,0,'Commodity Bond'!J16))</f>
      </c>
      <c r="K16" s="33">
        <f>IF('multi-step tree'!K16="","",IF(Abandonment!K42=0,0,'Commodity Bond'!K16))</f>
        <v>0</v>
      </c>
    </row>
    <row r="17" spans="2:11" ht="12.75">
      <c r="B17" s="33">
        <f>IF('multi-step tree'!B17="","",IF(Abandonment!B43=0,0,'Commodity Bond'!B17))</f>
      </c>
      <c r="C17" s="33">
        <f>IF('multi-step tree'!C17="","",IF(Abandonment!C43=0,0,'Commodity Bond'!C17))</f>
      </c>
      <c r="D17" s="33">
        <f>IF('multi-step tree'!D17="","",IF(Abandonment!D43=0,0,'Commodity Bond'!D17))</f>
      </c>
      <c r="E17" s="33">
        <f>IF('multi-step tree'!E17="","",IF(Abandonment!E43=0,0,'Commodity Bond'!E17))</f>
      </c>
      <c r="F17" s="33">
        <f>IF('multi-step tree'!F17="","",IF(Abandonment!F43=0,0,'Commodity Bond'!F17))</f>
        <v>0</v>
      </c>
      <c r="G17" s="33">
        <f>IF('multi-step tree'!G17="","",IF(Abandonment!G43=0,0,'Commodity Bond'!G17))</f>
      </c>
      <c r="H17" s="33">
        <f>IF('multi-step tree'!H17="","",IF(Abandonment!H43=0,0,'Commodity Bond'!H17))</f>
        <v>0</v>
      </c>
      <c r="I17" s="33">
        <f>IF('multi-step tree'!I17="","",IF(Abandonment!I43=0,0,'Commodity Bond'!I17))</f>
      </c>
      <c r="J17" s="33">
        <f>IF('multi-step tree'!J17="","",IF(Abandonment!J43=0,0,'Commodity Bond'!J17))</f>
        <v>0</v>
      </c>
      <c r="K17" s="33">
        <f>IF('multi-step tree'!K17="","",IF(Abandonment!K43=0,0,'Commodity Bond'!K17))</f>
      </c>
    </row>
    <row r="18" spans="2:11" ht="12.75">
      <c r="B18" s="33">
        <f>IF('multi-step tree'!B18="","",IF(Abandonment!B44=0,0,'Commodity Bond'!B18))</f>
      </c>
      <c r="C18" s="33">
        <f>IF('multi-step tree'!C18="","",IF(Abandonment!C44=0,0,'Commodity Bond'!C18))</f>
      </c>
      <c r="D18" s="33">
        <f>IF('multi-step tree'!D18="","",IF(Abandonment!D44=0,0,'Commodity Bond'!D18))</f>
      </c>
      <c r="E18" s="33">
        <f>IF('multi-step tree'!E18="","",IF(Abandonment!E44=0,0,'Commodity Bond'!E18))</f>
      </c>
      <c r="F18" s="33">
        <f>IF('multi-step tree'!F18="","",IF(Abandonment!F44=0,0,'Commodity Bond'!F18))</f>
      </c>
      <c r="G18" s="33">
        <f>IF('multi-step tree'!G18="","",IF(Abandonment!G44=0,0,'Commodity Bond'!G18))</f>
        <v>0</v>
      </c>
      <c r="H18" s="33">
        <f>IF('multi-step tree'!H18="","",IF(Abandonment!H44=0,0,'Commodity Bond'!H18))</f>
      </c>
      <c r="I18" s="33">
        <f>IF('multi-step tree'!I18="","",IF(Abandonment!I44=0,0,'Commodity Bond'!I18))</f>
        <v>0</v>
      </c>
      <c r="J18" s="33">
        <f>IF('multi-step tree'!J18="","",IF(Abandonment!J44=0,0,'Commodity Bond'!J18))</f>
      </c>
      <c r="K18" s="33">
        <f>IF('multi-step tree'!K18="","",IF(Abandonment!K44=0,0,'Commodity Bond'!K18))</f>
        <v>0</v>
      </c>
    </row>
    <row r="19" spans="2:11" ht="12.75">
      <c r="B19" s="33">
        <f>IF('multi-step tree'!B19="","",IF(Abandonment!B45=0,0,'Commodity Bond'!B19))</f>
      </c>
      <c r="C19" s="33">
        <f>IF('multi-step tree'!C19="","",IF(Abandonment!C45=0,0,'Commodity Bond'!C19))</f>
      </c>
      <c r="D19" s="33">
        <f>IF('multi-step tree'!D19="","",IF(Abandonment!D45=0,0,'Commodity Bond'!D19))</f>
      </c>
      <c r="E19" s="33">
        <f>IF('multi-step tree'!E19="","",IF(Abandonment!E45=0,0,'Commodity Bond'!E19))</f>
      </c>
      <c r="F19" s="33">
        <f>IF('multi-step tree'!F19="","",IF(Abandonment!F45=0,0,'Commodity Bond'!F19))</f>
      </c>
      <c r="G19" s="33">
        <f>IF('multi-step tree'!G19="","",IF(Abandonment!G45=0,0,'Commodity Bond'!G19))</f>
      </c>
      <c r="H19" s="33">
        <f>IF('multi-step tree'!H19="","",IF(Abandonment!H45=0,0,'Commodity Bond'!H19))</f>
        <v>0</v>
      </c>
      <c r="I19" s="33">
        <f>IF('multi-step tree'!I19="","",IF(Abandonment!I45=0,0,'Commodity Bond'!I19))</f>
      </c>
      <c r="J19" s="33">
        <f>IF('multi-step tree'!J19="","",IF(Abandonment!J45=0,0,'Commodity Bond'!J19))</f>
        <v>0</v>
      </c>
      <c r="K19" s="33">
        <f>IF('multi-step tree'!K19="","",IF(Abandonment!K45=0,0,'Commodity Bond'!K19))</f>
      </c>
    </row>
    <row r="20" spans="2:11" ht="12.75">
      <c r="B20" s="33">
        <f>IF('multi-step tree'!B20="","",IF(Abandonment!B46=0,0,'Commodity Bond'!B20))</f>
      </c>
      <c r="C20" s="33">
        <f>IF('multi-step tree'!C20="","",IF(Abandonment!C46=0,0,'Commodity Bond'!C20))</f>
      </c>
      <c r="D20" s="33">
        <f>IF('multi-step tree'!D20="","",IF(Abandonment!D46=0,0,'Commodity Bond'!D20))</f>
      </c>
      <c r="E20" s="33">
        <f>IF('multi-step tree'!E20="","",IF(Abandonment!E46=0,0,'Commodity Bond'!E20))</f>
      </c>
      <c r="F20" s="33">
        <f>IF('multi-step tree'!F20="","",IF(Abandonment!F46=0,0,'Commodity Bond'!F20))</f>
      </c>
      <c r="G20" s="33">
        <f>IF('multi-step tree'!G20="","",IF(Abandonment!G46=0,0,'Commodity Bond'!G20))</f>
      </c>
      <c r="H20" s="33">
        <f>IF('multi-step tree'!H20="","",IF(Abandonment!H46=0,0,'Commodity Bond'!H20))</f>
      </c>
      <c r="I20" s="33">
        <f>IF('multi-step tree'!I20="","",IF(Abandonment!I46=0,0,'Commodity Bond'!I20))</f>
        <v>0</v>
      </c>
      <c r="J20" s="33">
        <f>IF('multi-step tree'!J20="","",IF(Abandonment!J46=0,0,'Commodity Bond'!J20))</f>
      </c>
      <c r="K20" s="33">
        <f>IF('multi-step tree'!K20="","",IF(Abandonment!K46=0,0,'Commodity Bond'!K20))</f>
        <v>0</v>
      </c>
    </row>
    <row r="21" spans="2:11" ht="12.75">
      <c r="B21" s="33">
        <f>IF('multi-step tree'!B21="","",IF(Abandonment!B47=0,0,'Commodity Bond'!B21))</f>
      </c>
      <c r="C21" s="33">
        <f>IF('multi-step tree'!C21="","",IF(Abandonment!C47=0,0,'Commodity Bond'!C21))</f>
      </c>
      <c r="D21" s="33">
        <f>IF('multi-step tree'!D21="","",IF(Abandonment!D47=0,0,'Commodity Bond'!D21))</f>
      </c>
      <c r="E21" s="33">
        <f>IF('multi-step tree'!E21="","",IF(Abandonment!E47=0,0,'Commodity Bond'!E21))</f>
      </c>
      <c r="F21" s="33">
        <f>IF('multi-step tree'!F21="","",IF(Abandonment!F47=0,0,'Commodity Bond'!F21))</f>
      </c>
      <c r="G21" s="33">
        <f>IF('multi-step tree'!G21="","",IF(Abandonment!G47=0,0,'Commodity Bond'!G21))</f>
      </c>
      <c r="H21" s="33">
        <f>IF('multi-step tree'!H21="","",IF(Abandonment!H47=0,0,'Commodity Bond'!H21))</f>
      </c>
      <c r="I21" s="33">
        <f>IF('multi-step tree'!I21="","",IF(Abandonment!I47=0,0,'Commodity Bond'!I21))</f>
      </c>
      <c r="J21" s="33">
        <f>IF('multi-step tree'!J21="","",IF(Abandonment!J47=0,0,'Commodity Bond'!J21))</f>
        <v>0</v>
      </c>
      <c r="K21" s="33">
        <f>IF('multi-step tree'!K21="","",IF(Abandonment!K47=0,0,'Commodity Bond'!K21))</f>
      </c>
    </row>
    <row r="22" spans="2:11" ht="12.75">
      <c r="B22" s="33">
        <f>IF('multi-step tree'!B22="","",IF(Abandonment!B48=0,0,'Commodity Bond'!B22))</f>
      </c>
      <c r="C22" s="33">
        <f>IF('multi-step tree'!C22="","",IF(Abandonment!C48=0,0,'Commodity Bond'!C22))</f>
      </c>
      <c r="D22" s="33">
        <f>IF('multi-step tree'!D22="","",IF(Abandonment!D48=0,0,'Commodity Bond'!D22))</f>
      </c>
      <c r="E22" s="33">
        <f>IF('multi-step tree'!E22="","",IF(Abandonment!E48=0,0,'Commodity Bond'!E22))</f>
      </c>
      <c r="F22" s="33">
        <f>IF('multi-step tree'!F22="","",IF(Abandonment!F48=0,0,'Commodity Bond'!F22))</f>
      </c>
      <c r="G22" s="33">
        <f>IF('multi-step tree'!G22="","",IF(Abandonment!G48=0,0,'Commodity Bond'!G22))</f>
      </c>
      <c r="H22" s="33">
        <f>IF('multi-step tree'!H22="","",IF(Abandonment!H48=0,0,'Commodity Bond'!H22))</f>
      </c>
      <c r="I22" s="33">
        <f>IF('multi-step tree'!I22="","",IF(Abandonment!I48=0,0,'Commodity Bond'!I22))</f>
      </c>
      <c r="J22" s="33">
        <f>IF('multi-step tree'!J22="","",IF(Abandonment!J48=0,0,'Commodity Bond'!J22))</f>
      </c>
      <c r="K22" s="33">
        <f>IF('multi-step tree'!K22="","",IF(Abandonment!K48=0,0,'Commodity Bond'!K22))</f>
        <v>0</v>
      </c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6" spans="1:11" ht="12.75">
      <c r="A26" s="2" t="s">
        <v>82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2.75">
      <c r="A28" t="s">
        <v>83</v>
      </c>
    </row>
    <row r="29" ht="12.75">
      <c r="B29" t="s">
        <v>58</v>
      </c>
    </row>
    <row r="30" spans="1:12" ht="12.75">
      <c r="A30" s="1"/>
      <c r="B30" s="33">
        <f>IF('multi-step tree'!B4="","",B4+(p*C29+(1-p)*C31)*EXP(-rf))</f>
      </c>
      <c r="C30" s="33">
        <f>IF('multi-step tree'!C4="","",C4+(p*D29+(1-p)*D31)*EXP(-rf))</f>
      </c>
      <c r="D30" s="33">
        <f>IF('multi-step tree'!D4="","",D4+(p*E29+(1-p)*E31)*EXP(-rf))</f>
      </c>
      <c r="E30" s="33">
        <f>IF('multi-step tree'!E4="","",E4+(p*F29+(1-p)*F31)*EXP(-rf))</f>
      </c>
      <c r="F30" s="33">
        <f>IF('multi-step tree'!F4="","",F4+(p*G29+(1-p)*G31)*EXP(-rf))</f>
      </c>
      <c r="G30" s="33">
        <f>IF('multi-step tree'!G4="","",G4+(p*H29+(1-p)*H31)*EXP(-rf))</f>
      </c>
      <c r="H30" s="33">
        <f>IF('multi-step tree'!H4="","",H4+(p*I29+(1-p)*I31)*EXP(-rf))</f>
      </c>
      <c r="I30" s="33">
        <f>IF('multi-step tree'!I4="","",I4+(p*J29+(1-p)*J31)*EXP(-rf))</f>
      </c>
      <c r="J30" s="33">
        <f>IF('multi-step tree'!J4="","",J4+(p*K29+(1-p)*K31)*EXP(-rf))</f>
      </c>
      <c r="K30" s="33">
        <f>IF('multi-step tree'!K4="","",K4)</f>
        <v>47419711.807987005</v>
      </c>
      <c r="L30" s="29"/>
    </row>
    <row r="31" spans="2:11" ht="12.75">
      <c r="B31" s="33">
        <f>IF('multi-step tree'!B5="","",B5+(p*C30+(1-p)*C32)*EXP(-rf))</f>
      </c>
      <c r="C31" s="33">
        <f>IF('multi-step tree'!C5="","",C5+(p*D30+(1-p)*D32)*EXP(-rf))</f>
      </c>
      <c r="D31" s="33">
        <f>IF('multi-step tree'!D5="","",D5+(p*E30+(1-p)*E32)*EXP(-rf))</f>
      </c>
      <c r="E31" s="33">
        <f>IF('multi-step tree'!E5="","",E5+(p*F30+(1-p)*F32)*EXP(-rf))</f>
      </c>
      <c r="F31" s="33">
        <f>IF('multi-step tree'!F5="","",F5+(p*G30+(1-p)*G32)*EXP(-rf))</f>
      </c>
      <c r="G31" s="33">
        <f>IF('multi-step tree'!G5="","",G5+(p*H30+(1-p)*H32)*EXP(-rf))</f>
      </c>
      <c r="H31" s="33">
        <f>IF('multi-step tree'!H5="","",H5+(p*I30+(1-p)*I32)*EXP(-rf))</f>
      </c>
      <c r="I31" s="33">
        <f>IF('multi-step tree'!I5="","",I5+(p*J30+(1-p)*J32)*EXP(-rf))</f>
      </c>
      <c r="J31" s="33">
        <f>IF('multi-step tree'!J5="","",J5+(p*K30+(1-p)*K32)*EXP(-rf))</f>
        <v>67432988.28451917</v>
      </c>
      <c r="K31" s="33">
        <f>IF('multi-step tree'!K5="","",K5)</f>
      </c>
    </row>
    <row r="32" spans="2:11" ht="12.75">
      <c r="B32" s="33">
        <f>IF('multi-step tree'!B6="","",B6+(p*C31+(1-p)*C33)*EXP(-rf))</f>
      </c>
      <c r="C32" s="33">
        <f>IF('multi-step tree'!C6="","",C6+(p*D31+(1-p)*D33)*EXP(-rf))</f>
      </c>
      <c r="D32" s="33">
        <f>IF('multi-step tree'!D6="","",D6+(p*E31+(1-p)*E33)*EXP(-rf))</f>
      </c>
      <c r="E32" s="33">
        <f>IF('multi-step tree'!E6="","",E6+(p*F31+(1-p)*F33)*EXP(-rf))</f>
      </c>
      <c r="F32" s="33">
        <f>IF('multi-step tree'!F6="","",F6+(p*G31+(1-p)*G33)*EXP(-rf))</f>
      </c>
      <c r="G32" s="33">
        <f>IF('multi-step tree'!G6="","",G6+(p*H31+(1-p)*H33)*EXP(-rf))</f>
      </c>
      <c r="H32" s="33">
        <f>IF('multi-step tree'!H6="","",H6+(p*I31+(1-p)*I33)*EXP(-rf))</f>
      </c>
      <c r="I32" s="33">
        <f>IF('multi-step tree'!I6="","",I6+(p*J31+(1-p)*J33)*EXP(-rf))</f>
        <v>71919585.19473565</v>
      </c>
      <c r="J32" s="33">
        <f>IF('multi-step tree'!J6="","",J6+(p*K31+(1-p)*K33)*EXP(-rf))</f>
      </c>
      <c r="K32" s="33">
        <f>IF('multi-step tree'!K6="","",K6)</f>
        <v>27086569.18982085</v>
      </c>
    </row>
    <row r="33" spans="2:11" ht="12.75">
      <c r="B33" s="33">
        <f>IF('multi-step tree'!B7="","",B7+(p*C32+(1-p)*C34)*EXP(-rf))</f>
      </c>
      <c r="C33" s="33">
        <f>IF('multi-step tree'!C7="","",C7+(p*D32+(1-p)*D34)*EXP(-rf))</f>
      </c>
      <c r="D33" s="33">
        <f>IF('multi-step tree'!D7="","",D7+(p*E32+(1-p)*E34)*EXP(-rf))</f>
      </c>
      <c r="E33" s="33">
        <f>IF('multi-step tree'!E7="","",E7+(p*F32+(1-p)*F34)*EXP(-rf))</f>
      </c>
      <c r="F33" s="33">
        <f>IF('multi-step tree'!F7="","",F7+(p*G32+(1-p)*G34)*EXP(-rf))</f>
      </c>
      <c r="G33" s="33">
        <f>IF('multi-step tree'!G7="","",G7+(p*H32+(1-p)*H34)*EXP(-rf))</f>
      </c>
      <c r="H33" s="33">
        <f>IF('multi-step tree'!H7="","",H7+(p*I32+(1-p)*I34)*EXP(-rf))</f>
        <v>68181951.68842332</v>
      </c>
      <c r="I33" s="33">
        <f>IF('multi-step tree'!I7="","",I7+(p*J32+(1-p)*J34)*EXP(-rf))</f>
      </c>
      <c r="J33" s="33">
        <f>IF('multi-step tree'!J7="","",J7+(p*K32+(1-p)*K34)*EXP(-rf))</f>
        <v>38518334.11052829</v>
      </c>
      <c r="K33" s="33">
        <f>IF('multi-step tree'!K7="","",K7)</f>
      </c>
    </row>
    <row r="34" spans="2:11" ht="12.75">
      <c r="B34" s="33">
        <f>IF('multi-step tree'!B8="","",B8+(p*C33+(1-p)*C35)*EXP(-rf))</f>
      </c>
      <c r="C34" s="33">
        <f>IF('multi-step tree'!C8="","",C8+(p*D33+(1-p)*D35)*EXP(-rf))</f>
      </c>
      <c r="D34" s="33">
        <f>IF('multi-step tree'!D8="","",D8+(p*E33+(1-p)*E35)*EXP(-rf))</f>
      </c>
      <c r="E34" s="33">
        <f>IF('multi-step tree'!E8="","",E8+(p*F33+(1-p)*F35)*EXP(-rf))</f>
      </c>
      <c r="F34" s="33">
        <f>IF('multi-step tree'!F8="","",F8+(p*G33+(1-p)*G35)*EXP(-rf))</f>
      </c>
      <c r="G34" s="33">
        <f>IF('multi-step tree'!G8="","",G8+(p*H33+(1-p)*H35)*EXP(-rf))</f>
        <v>60598652.74769615</v>
      </c>
      <c r="H34" s="33">
        <f>IF('multi-step tree'!H8="","",H8+(p*I33+(1-p)*I35)*EXP(-rf))</f>
      </c>
      <c r="I34" s="33">
        <f>IF('multi-step tree'!I8="","",I8+(p*J33+(1-p)*J35)*EXP(-rf))</f>
        <v>41081118.93148002</v>
      </c>
      <c r="J34" s="33">
        <f>IF('multi-step tree'!J8="","",J8+(p*K33+(1-p)*K35)*EXP(-rf))</f>
      </c>
      <c r="K34" s="33">
        <f>IF('multi-step tree'!K8="","",K8)</f>
        <v>15472093.829793716</v>
      </c>
    </row>
    <row r="35" spans="2:11" ht="12.75">
      <c r="B35" s="33">
        <f>IF('multi-step tree'!B9="","",B9+(p*C34+(1-p)*C36)*EXP(-rf))</f>
      </c>
      <c r="C35" s="33">
        <f>IF('multi-step tree'!C9="","",C9+(p*D34+(1-p)*D36)*EXP(-rf))</f>
      </c>
      <c r="D35" s="33">
        <f>IF('multi-step tree'!D9="","",D9+(p*E34+(1-p)*E36)*EXP(-rf))</f>
      </c>
      <c r="E35" s="33">
        <f>IF('multi-step tree'!E9="","",E9+(p*F34+(1-p)*F36)*EXP(-rf))</f>
      </c>
      <c r="F35" s="33">
        <f>IF('multi-step tree'!F9="","",F9+(p*G34+(1-p)*G36)*EXP(-rf))</f>
        <v>51704429.58735163</v>
      </c>
      <c r="G35" s="33">
        <f>IF('multi-step tree'!G9="","",G9+(p*H34+(1-p)*H36)*EXP(-rf))</f>
      </c>
      <c r="H35" s="33">
        <f>IF('multi-step tree'!H9="","",H9+(p*I34+(1-p)*I36)*EXP(-rf))</f>
        <v>38946148.79532941</v>
      </c>
      <c r="I35" s="33">
        <f>IF('multi-step tree'!I9="","",I9+(p*J34+(1-p)*J36)*EXP(-rf))</f>
      </c>
      <c r="J35" s="33">
        <f>IF('multi-step tree'!J9="","",J9+(p*K34+(1-p)*K36)*EXP(-rf))</f>
        <v>22002021.568290733</v>
      </c>
      <c r="K35" s="33">
        <f>IF('multi-step tree'!K9="","",K9)</f>
      </c>
    </row>
    <row r="36" spans="2:11" ht="12.75">
      <c r="B36" s="33">
        <f>IF('multi-step tree'!B10="","",B10+(p*C35+(1-p)*C37)*EXP(-rf))</f>
      </c>
      <c r="C36" s="33">
        <f>IF('multi-step tree'!C10="","",C10+(p*D35+(1-p)*D37)*EXP(-rf))</f>
      </c>
      <c r="D36" s="33">
        <f>IF('multi-step tree'!D10="","",D10+(p*E35+(1-p)*E37)*EXP(-rf))</f>
      </c>
      <c r="E36" s="33">
        <f>IF('multi-step tree'!E10="","",E10+(p*F35+(1-p)*F37)*EXP(-rf))</f>
        <v>42839068.561168715</v>
      </c>
      <c r="F36" s="33">
        <f>IF('multi-step tree'!F10="","",F10+(p*G35+(1-p)*G37)*EXP(-rf))</f>
      </c>
      <c r="G36" s="33">
        <f>IF('multi-step tree'!G10="","",G10+(p*H35+(1-p)*H37)*EXP(-rf))</f>
        <v>34614499.706510924</v>
      </c>
      <c r="H36" s="33">
        <f>IF('multi-step tree'!H10="","",H10+(p*I35+(1-p)*I37)*EXP(-rf))</f>
      </c>
      <c r="I36" s="33">
        <f>IF('multi-step tree'!I10="","",I10+(p*J35+(1-p)*J37)*EXP(-rf))</f>
        <v>23465907.486712527</v>
      </c>
      <c r="J36" s="33">
        <f>IF('multi-step tree'!J10="","",J10+(p*K35+(1-p)*K37)*EXP(-rf))</f>
      </c>
      <c r="K36" s="33">
        <f>IF('multi-step tree'!K10="","",K10)</f>
        <v>8837800.232297493</v>
      </c>
    </row>
    <row r="37" spans="2:11" ht="12.75">
      <c r="B37" s="33">
        <f>IF('multi-step tree'!B11="","",B11+(p*C36+(1-p)*C38)*EXP(-rf))</f>
      </c>
      <c r="C37" s="33">
        <f>IF('multi-step tree'!C11="","",C11+(p*D36+(1-p)*D38)*EXP(-rf))</f>
      </c>
      <c r="D37" s="33">
        <f>IF('multi-step tree'!D11="","",D11+(p*E36+(1-p)*E38)*EXP(-rf))</f>
        <v>34579152.08605441</v>
      </c>
      <c r="E37" s="33">
        <f>IF('multi-step tree'!E11="","",E11+(p*F36+(1-p)*F38)*EXP(-rf))</f>
      </c>
      <c r="F37" s="33">
        <f>IF('multi-step tree'!F11="","",F11+(p*G36+(1-p)*G38)*EXP(-rf))</f>
        <v>29442829.604945388</v>
      </c>
      <c r="G37" s="33">
        <f>IF('multi-step tree'!G11="","",G11+(p*H36+(1-p)*H38)*EXP(-rf))</f>
      </c>
      <c r="H37" s="33">
        <f>IF('multi-step tree'!H11="","",H11+(p*I36+(1-p)*I38)*EXP(-rf))</f>
        <v>22246393.193896756</v>
      </c>
      <c r="I37" s="33">
        <f>IF('multi-step tree'!I11="","",I11+(p*J36+(1-p)*J38)*EXP(-rf))</f>
      </c>
      <c r="J37" s="33">
        <f>IF('multi-step tree'!J11="","",J11+(p*K36+(1-p)*K38)*EXP(-rf))</f>
        <v>12567754.142804783</v>
      </c>
      <c r="K37" s="33">
        <f>IF('multi-step tree'!K11="","",K11)</f>
      </c>
    </row>
    <row r="38" spans="1:11" ht="12.75">
      <c r="A38" s="4"/>
      <c r="B38" s="33">
        <f>IF('multi-step tree'!B12="","",B12+(p*C37+(1-p)*C39)*EXP(-rf))</f>
      </c>
      <c r="C38" s="33">
        <f>IF('multi-step tree'!C12="","",C12+(p*D37+(1-p)*D39)*EXP(-rf))</f>
        <v>27092400.366309278</v>
      </c>
      <c r="D38" s="33">
        <f>IF('multi-step tree'!D12="","",D12+(p*E37+(1-p)*E39)*EXP(-rf))</f>
      </c>
      <c r="E38" s="33">
        <f>IF('multi-step tree'!E12="","",E12+(p*F37+(1-p)*F39)*EXP(-rf))</f>
        <v>24047360.60478237</v>
      </c>
      <c r="F38" s="33">
        <f>IF('multi-step tree'!F12="","",F12+(p*G37+(1-p)*G39)*EXP(-rf))</f>
      </c>
      <c r="G38" s="33">
        <f>IF('multi-step tree'!G12="","",G12+(p*H37+(1-p)*H39)*EXP(-rf))</f>
        <v>19609419.97497592</v>
      </c>
      <c r="H38" s="33">
        <f>IF('multi-step tree'!H12="","",H12+(p*I37+(1-p)*I39)*EXP(-rf))</f>
      </c>
      <c r="I38" s="33">
        <f>IF('multi-step tree'!I12="","",I12+(p*J37+(1-p)*J39)*EXP(-rf))</f>
        <v>13403939.047847956</v>
      </c>
      <c r="J38" s="33">
        <f>IF('multi-step tree'!J12="","",J12+(p*K37+(1-p)*K39)*EXP(-rf))</f>
      </c>
      <c r="K38" s="33">
        <f>IF('multi-step tree'!K12="","",K12)</f>
        <v>5048231.597173489</v>
      </c>
    </row>
    <row r="39" spans="2:11" ht="12.75">
      <c r="B39" s="33">
        <f>IF('multi-step tree'!B13="","",B13+(p*C38+(1-p)*C40)*EXP(-rf))</f>
        <v>20390138.965421833</v>
      </c>
      <c r="C39" s="33">
        <f>IF('multi-step tree'!C13="","",C13+(p*D38+(1-p)*D40)*EXP(-rf))</f>
      </c>
      <c r="D39" s="33">
        <f>IF('multi-step tree'!D13="","",D13+(p*E38+(1-p)*E40)*EXP(-rf))</f>
        <v>18696239.891175196</v>
      </c>
      <c r="E39" s="33">
        <f>IF('multi-step tree'!E13="","",E13+(p*F38+(1-p)*F40)*EXP(-rf))</f>
      </c>
      <c r="F39" s="33">
        <f>IF('multi-step tree'!F13="","",F13+(p*G38+(1-p)*G40)*EXP(-rf))</f>
        <v>16127558.293601029</v>
      </c>
      <c r="G39" s="33">
        <f>IF('multi-step tree'!G13="","",G13+(p*H38+(1-p)*H40)*EXP(-rf))</f>
      </c>
      <c r="H39" s="33">
        <f>IF('multi-step tree'!H13="","",H13+(p*I38+(1-p)*I40)*EXP(-rf))</f>
        <v>12417129.664668474</v>
      </c>
      <c r="I39" s="33">
        <f>IF('multi-step tree'!I13="","",I13+(p*J38+(1-p)*J40)*EXP(-rf))</f>
      </c>
      <c r="J39" s="33">
        <f>IF('multi-step tree'!J13="","",J13+(p*K38+(1-p)*K40)*EXP(-rf))</f>
        <v>7178815.078593584</v>
      </c>
      <c r="K39" s="33">
        <f>IF('multi-step tree'!K13="","",K13)</f>
      </c>
    </row>
    <row r="40" spans="2:11" ht="12.75">
      <c r="B40" s="33">
        <f>IF('multi-step tree'!B14="","",B14+(p*C39+(1-p)*C41)*EXP(-rf))</f>
      </c>
      <c r="C40" s="33">
        <f>IF('multi-step tree'!C14="","",C14+(p*D39+(1-p)*D41)*EXP(-rf))</f>
        <v>13556463.23097065</v>
      </c>
      <c r="D40" s="33">
        <f>IF('multi-step tree'!D14="","",D14+(p*E39+(1-p)*E41)*EXP(-rf))</f>
      </c>
      <c r="E40" s="33">
        <f>IF('multi-step tree'!E14="","",E14+(p*F39+(1-p)*F41)*EXP(-rf))</f>
        <v>12147501.780554947</v>
      </c>
      <c r="F40" s="33">
        <f>IF('multi-step tree'!F14="","",F14+(p*G39+(1-p)*G41)*EXP(-rf))</f>
      </c>
      <c r="G40" s="33">
        <f>IF('multi-step tree'!G14="","",G14+(p*H39+(1-p)*H41)*EXP(-rf))</f>
        <v>10082833.347650347</v>
      </c>
      <c r="H40" s="33">
        <f>IF('multi-step tree'!H14="","",H14+(p*I39+(1-p)*I41)*EXP(-rf))</f>
      </c>
      <c r="I40" s="33">
        <f>IF('multi-step tree'!I14="","",I14+(p*J39+(1-p)*J41)*EXP(-rf))</f>
        <v>7138781.280945791</v>
      </c>
      <c r="J40" s="33">
        <f>IF('multi-step tree'!J14="","",J14+(p*K39+(1-p)*K41)*EXP(-rf))</f>
      </c>
      <c r="K40" s="33">
        <f>IF('multi-step tree'!K14="","",K14)</f>
        <v>2883595.644713476</v>
      </c>
    </row>
    <row r="41" spans="2:11" ht="12.75">
      <c r="B41" s="33">
        <f>IF('multi-step tree'!B15="","",B15+(p*C40+(1-p)*C42)*EXP(-rf))</f>
      </c>
      <c r="C41" s="33">
        <f>IF('multi-step tree'!C15="","",C15+(p*D40+(1-p)*D42)*EXP(-rf))</f>
      </c>
      <c r="D41" s="33">
        <f>IF('multi-step tree'!D15="","",D15+(p*E40+(1-p)*E42)*EXP(-rf))</f>
        <v>7992053.081953604</v>
      </c>
      <c r="E41" s="33">
        <f>IF('multi-step tree'!E15="","",E15+(p*F40+(1-p)*F42)*EXP(-rf))</f>
      </c>
      <c r="F41" s="33">
        <f>IF('multi-step tree'!F15="","",F15+(p*G40+(1-p)*G42)*EXP(-rf))</f>
        <v>6859659.197067914</v>
      </c>
      <c r="G41" s="33">
        <f>IF('multi-step tree'!G15="","",G15+(p*H40+(1-p)*H42)*EXP(-rf))</f>
      </c>
      <c r="H41" s="33">
        <f>IF('multi-step tree'!H15="","",H15+(p*I40+(1-p)*I42)*EXP(-rf))</f>
        <v>5300299.605199219</v>
      </c>
      <c r="I41" s="33">
        <f>IF('multi-step tree'!I15="","",I15+(p*J40+(1-p)*J42)*EXP(-rf))</f>
      </c>
      <c r="J41" s="33">
        <f>IF('multi-step tree'!J15="","",J15+(p*K40+(1-p)*K42)*EXP(-rf))</f>
        <v>3177201.1881552795</v>
      </c>
      <c r="K41" s="33">
        <f>IF('multi-step tree'!K15="","",K15)</f>
      </c>
    </row>
    <row r="42" spans="2:11" ht="12.75">
      <c r="B42" s="33">
        <f>IF('multi-step tree'!B16="","",B16+(p*C41+(1-p)*C43)*EXP(-rf))</f>
      </c>
      <c r="C42" s="33">
        <f>IF('multi-step tree'!C16="","",C16+(p*D41+(1-p)*D43)*EXP(-rf))</f>
      </c>
      <c r="D42" s="33">
        <f>IF('multi-step tree'!D16="","",D16+(p*E41+(1-p)*E43)*EXP(-rf))</f>
      </c>
      <c r="E42" s="33">
        <f>IF('multi-step tree'!E16="","",E16+(p*F41+(1-p)*F43)*EXP(-rf))</f>
        <v>3251921.7868424403</v>
      </c>
      <c r="F42" s="33">
        <f>IF('multi-step tree'!F16="","",F16+(p*G41+(1-p)*G43)*EXP(-rf))</f>
      </c>
      <c r="G42" s="33">
        <f>IF('multi-step tree'!G16="","",G16+(p*H41+(1-p)*H43)*EXP(-rf))</f>
        <v>2342169.1834220234</v>
      </c>
      <c r="H42" s="33">
        <f>IF('multi-step tree'!H16="","",H16+(p*I41+(1-p)*I43)*EXP(-rf))</f>
      </c>
      <c r="I42" s="33">
        <f>IF('multi-step tree'!I16="","",I16+(p*J41+(1-p)*J43)*EXP(-rf))</f>
        <v>1241072.3389512154</v>
      </c>
      <c r="J42" s="33">
        <f>IF('multi-step tree'!J16="","",J16+(p*K41+(1-p)*K43)*EXP(-rf))</f>
      </c>
      <c r="K42" s="33">
        <f>IF('multi-step tree'!K16="","",K16)</f>
        <v>0</v>
      </c>
    </row>
    <row r="43" spans="2:11" ht="12.75">
      <c r="B43" s="33">
        <f>IF('multi-step tree'!B17="","",B17+(p*C42+(1-p)*C44)*EXP(-rf))</f>
      </c>
      <c r="C43" s="33">
        <f>IF('multi-step tree'!C17="","",C17+(p*D42+(1-p)*D44)*EXP(-rf))</f>
      </c>
      <c r="D43" s="33">
        <f>IF('multi-step tree'!D17="","",D17+(p*E42+(1-p)*E44)*EXP(-rf))</f>
      </c>
      <c r="E43" s="33">
        <f>IF('multi-step tree'!E17="","",E17+(p*F42+(1-p)*F44)*EXP(-rf))</f>
      </c>
      <c r="F43" s="33">
        <f>IF('multi-step tree'!F17="","",F17+(p*G42+(1-p)*G44)*EXP(-rf))</f>
        <v>1021054.3959801007</v>
      </c>
      <c r="G43" s="33">
        <f>IF('multi-step tree'!G17="","",G17+(p*H42+(1-p)*H44)*EXP(-rf))</f>
      </c>
      <c r="H43" s="33">
        <f>IF('multi-step tree'!H17="","",H17+(p*I42+(1-p)*I44)*EXP(-rf))</f>
        <v>484785.33756439073</v>
      </c>
      <c r="I43" s="33">
        <f>IF('multi-step tree'!I17="","",I17+(p*J42+(1-p)*J44)*EXP(-rf))</f>
      </c>
      <c r="J43" s="33">
        <f>IF('multi-step tree'!J17="","",J17+(p*K42+(1-p)*K44)*EXP(-rf))</f>
        <v>0</v>
      </c>
      <c r="K43" s="33">
        <f>IF('multi-step tree'!K17="","",K17)</f>
      </c>
    </row>
    <row r="44" spans="2:11" ht="12.75">
      <c r="B44" s="33">
        <f>IF('multi-step tree'!B18="","",B18+(p*C43+(1-p)*C45)*EXP(-rf))</f>
      </c>
      <c r="C44" s="33">
        <f>IF('multi-step tree'!C18="","",C18+(p*D43+(1-p)*D45)*EXP(-rf))</f>
      </c>
      <c r="D44" s="33">
        <f>IF('multi-step tree'!D18="","",D18+(p*E43+(1-p)*E45)*EXP(-rf))</f>
      </c>
      <c r="E44" s="33">
        <f>IF('multi-step tree'!E18="","",E18+(p*F43+(1-p)*F45)*EXP(-rf))</f>
      </c>
      <c r="F44" s="33">
        <f>IF('multi-step tree'!F18="","",F18+(p*G43+(1-p)*G45)*EXP(-rf))</f>
      </c>
      <c r="G44" s="33">
        <f>IF('multi-step tree'!G18="","",G18+(p*H43+(1-p)*H45)*EXP(-rf))</f>
        <v>189365.93471741088</v>
      </c>
      <c r="H44" s="33">
        <f>IF('multi-step tree'!H18="","",H18+(p*I43+(1-p)*I45)*EXP(-rf))</f>
      </c>
      <c r="I44" s="33">
        <f>IF('multi-step tree'!I18="","",I18+(p*J43+(1-p)*J45)*EXP(-rf))</f>
        <v>0</v>
      </c>
      <c r="J44" s="33">
        <f>IF('multi-step tree'!J18="","",J18+(p*K43+(1-p)*K45)*EXP(-rf))</f>
      </c>
      <c r="K44" s="33">
        <f>IF('multi-step tree'!K18="","",K18)</f>
        <v>0</v>
      </c>
    </row>
    <row r="45" spans="2:11" ht="12.75">
      <c r="B45" s="33">
        <f>IF('multi-step tree'!B19="","",B19+(p*C44+(1-p)*C46)*EXP(-rf))</f>
      </c>
      <c r="C45" s="33">
        <f>IF('multi-step tree'!C19="","",C19+(p*D44+(1-p)*D46)*EXP(-rf))</f>
      </c>
      <c r="D45" s="33">
        <f>IF('multi-step tree'!D19="","",D19+(p*E44+(1-p)*E46)*EXP(-rf))</f>
      </c>
      <c r="E45" s="33">
        <f>IF('multi-step tree'!E19="","",E19+(p*F44+(1-p)*F46)*EXP(-rf))</f>
      </c>
      <c r="F45" s="33">
        <f>IF('multi-step tree'!F19="","",F19+(p*G44+(1-p)*G46)*EXP(-rf))</f>
      </c>
      <c r="G45" s="33">
        <f>IF('multi-step tree'!G19="","",G19+(p*H44+(1-p)*H46)*EXP(-rf))</f>
      </c>
      <c r="H45" s="33">
        <f>IF('multi-step tree'!H19="","",H19+(p*I44+(1-p)*I46)*EXP(-rf))</f>
        <v>0</v>
      </c>
      <c r="I45" s="33">
        <f>IF('multi-step tree'!I19="","",I19+(p*J44+(1-p)*J46)*EXP(-rf))</f>
      </c>
      <c r="J45" s="33">
        <f>IF('multi-step tree'!J19="","",J19+(p*K44+(1-p)*K46)*EXP(-rf))</f>
        <v>0</v>
      </c>
      <c r="K45" s="33">
        <f>IF('multi-step tree'!K19="","",K19)</f>
      </c>
    </row>
    <row r="46" spans="2:11" ht="12.75">
      <c r="B46" s="33">
        <f>IF('multi-step tree'!B20="","",B20+(p*C45+(1-p)*C47)*EXP(-rf))</f>
      </c>
      <c r="C46" s="33">
        <f>IF('multi-step tree'!C20="","",C20+(p*D45+(1-p)*D47)*EXP(-rf))</f>
      </c>
      <c r="D46" s="33">
        <f>IF('multi-step tree'!D20="","",D20+(p*E45+(1-p)*E47)*EXP(-rf))</f>
      </c>
      <c r="E46" s="33">
        <f>IF('multi-step tree'!E20="","",E20+(p*F45+(1-p)*F47)*EXP(-rf))</f>
      </c>
      <c r="F46" s="33">
        <f>IF('multi-step tree'!F20="","",F20+(p*G45+(1-p)*G47)*EXP(-rf))</f>
      </c>
      <c r="G46" s="33">
        <f>IF('multi-step tree'!G20="","",G20+(p*H45+(1-p)*H47)*EXP(-rf))</f>
      </c>
      <c r="H46" s="33">
        <f>IF('multi-step tree'!H20="","",H20+(p*I45+(1-p)*I47)*EXP(-rf))</f>
      </c>
      <c r="I46" s="33">
        <f>IF('multi-step tree'!I20="","",I20+(p*J45+(1-p)*J47)*EXP(-rf))</f>
        <v>0</v>
      </c>
      <c r="J46" s="33">
        <f>IF('multi-step tree'!J20="","",J20+(p*K45+(1-p)*K47)*EXP(-rf))</f>
      </c>
      <c r="K46" s="33">
        <f>IF('multi-step tree'!K20="","",K20)</f>
        <v>0</v>
      </c>
    </row>
    <row r="47" spans="2:11" ht="12.75">
      <c r="B47" s="33">
        <f>IF('multi-step tree'!B21="","",B21+(p*C46+(1-p)*C48)*EXP(-rf))</f>
      </c>
      <c r="C47" s="33">
        <f>IF('multi-step tree'!C21="","",C21+(p*D46+(1-p)*D48)*EXP(-rf))</f>
      </c>
      <c r="D47" s="33">
        <f>IF('multi-step tree'!D21="","",D21+(p*E46+(1-p)*E48)*EXP(-rf))</f>
      </c>
      <c r="E47" s="33">
        <f>IF('multi-step tree'!E21="","",E21+(p*F46+(1-p)*F48)*EXP(-rf))</f>
      </c>
      <c r="F47" s="33">
        <f>IF('multi-step tree'!F21="","",F21+(p*G46+(1-p)*G48)*EXP(-rf))</f>
      </c>
      <c r="G47" s="33">
        <f>IF('multi-step tree'!G21="","",G21+(p*H46+(1-p)*H48)*EXP(-rf))</f>
      </c>
      <c r="H47" s="33">
        <f>IF('multi-step tree'!H21="","",H21+(p*I46+(1-p)*I48)*EXP(-rf))</f>
      </c>
      <c r="I47" s="33">
        <f>IF('multi-step tree'!I21="","",I21+(p*J46+(1-p)*J48)*EXP(-rf))</f>
      </c>
      <c r="J47" s="33">
        <f>IF('multi-step tree'!J21="","",J21+(p*K46+(1-p)*K48)*EXP(-rf))</f>
        <v>0</v>
      </c>
      <c r="K47" s="33">
        <f>IF('multi-step tree'!K21="","",K21)</f>
      </c>
    </row>
    <row r="48" spans="2:11" ht="12.75">
      <c r="B48" s="33">
        <f>IF('multi-step tree'!B22="","",B22+(p*C47+(1-p)*C49)*EXP(-rf))</f>
      </c>
      <c r="C48" s="33">
        <f>IF('multi-step tree'!C22="","",C22+(p*D47+(1-p)*D49)*EXP(-rf))</f>
      </c>
      <c r="D48" s="33">
        <f>IF('multi-step tree'!D22="","",D22+(p*E47+(1-p)*E49)*EXP(-rf))</f>
      </c>
      <c r="E48" s="33">
        <f>IF('multi-step tree'!E22="","",E22+(p*F47+(1-p)*F49)*EXP(-rf))</f>
      </c>
      <c r="F48" s="33">
        <f>IF('multi-step tree'!F22="","",F22+(p*G47+(1-p)*G49)*EXP(-rf))</f>
      </c>
      <c r="G48" s="33">
        <f>IF('multi-step tree'!G22="","",G22+(p*H47+(1-p)*H49)*EXP(-rf))</f>
      </c>
      <c r="H48" s="33">
        <f>IF('multi-step tree'!H22="","",H22+(p*I47+(1-p)*I49)*EXP(-rf))</f>
      </c>
      <c r="I48" s="33">
        <f>IF('multi-step tree'!I22="","",I22+(p*J47+(1-p)*J49)*EXP(-rf))</f>
      </c>
      <c r="J48" s="33">
        <f>IF('multi-step tree'!J22="","",J22+(p*K47+(1-p)*K49)*EXP(-rf))</f>
      </c>
      <c r="K48" s="33">
        <f>IF('multi-step tree'!K22="","",K22)</f>
        <v>0</v>
      </c>
    </row>
    <row r="49" spans="2:11" ht="12.7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1" spans="1:10" ht="12.75">
      <c r="A51" t="s">
        <v>84</v>
      </c>
      <c r="J51" s="33"/>
    </row>
    <row r="52" ht="12.75">
      <c r="J52" s="33"/>
    </row>
    <row r="53" spans="1:12" ht="12.75">
      <c r="A53" s="1"/>
      <c r="B53" s="33"/>
      <c r="C53" s="33"/>
      <c r="D53" s="33"/>
      <c r="E53" s="33"/>
      <c r="F53" s="33"/>
      <c r="G53" s="33"/>
      <c r="H53" s="33"/>
      <c r="I53" s="33"/>
      <c r="J53" s="36"/>
      <c r="K53" s="33"/>
      <c r="L53" s="29"/>
    </row>
    <row r="54" spans="2:11" ht="12.75">
      <c r="B54" s="33"/>
      <c r="C54" s="33"/>
      <c r="D54" s="33"/>
      <c r="E54" s="33"/>
      <c r="F54" s="33"/>
      <c r="G54" s="33"/>
      <c r="H54" s="33"/>
      <c r="I54" s="33"/>
      <c r="J54" s="40"/>
      <c r="K54" s="33"/>
    </row>
    <row r="55" spans="2:11" ht="12.75">
      <c r="B55" s="42">
        <f>IF('multi-step tree'!B4="","",IF(B30&gt;0,LN((q*C29+(1-q)*C31)/(B30-B4)),"NA"))</f>
      </c>
      <c r="C55" s="42">
        <f>IF('multi-step tree'!C4="","",IF(C30&gt;0,LN((q*D29+(1-q)*D31)/(C30-C4)),"NA"))</f>
      </c>
      <c r="D55" s="42">
        <f>IF('multi-step tree'!D4="","",IF(D30&gt;0,LN((q*E29+(1-q)*E31)/(D30-D4)),"NA"))</f>
      </c>
      <c r="E55" s="42">
        <f>IF('multi-step tree'!E4="","",IF(E30&gt;0,LN((q*F29+(1-q)*F31)/(E30-E4)),"NA"))</f>
      </c>
      <c r="F55" s="42">
        <f>IF('multi-step tree'!F4="","",IF(F30&gt;0,LN((q*G29+(1-q)*G31)/(F30-F4)),"NA"))</f>
      </c>
      <c r="G55" s="42">
        <f>IF('multi-step tree'!G4="","",IF(G30&gt;0,LN((q*H29+(1-q)*H31)/(G30-G4)),"NA"))</f>
      </c>
      <c r="H55" s="42">
        <f>IF('multi-step tree'!H4="","",IF(H30&gt;0,LN((q*I29+(1-q)*I31)/(H30-H4)),"NA"))</f>
      </c>
      <c r="I55" s="42">
        <f>IF('multi-step tree'!I4="","",IF(I30&gt;0,LN((q*J29+(1-q)*J31)/(I30-I4)),"NA"))</f>
      </c>
      <c r="J55" s="42">
        <f>IF('multi-step tree'!J4="","",IF(J30&gt;0,LN((q*K29+(1-q)*K31)/(J30-J4)),"NA"))</f>
      </c>
      <c r="K55" s="42"/>
    </row>
    <row r="56" spans="2:11" ht="12.75">
      <c r="B56" s="42">
        <f>IF('multi-step tree'!B5="","",IF(B31&gt;0,LN((q*C30+(1-q)*C32)/(B31-B5)),"NA"))</f>
      </c>
      <c r="C56" s="42">
        <f>IF('multi-step tree'!C5="","",IF(C31&gt;0,LN((q*D30+(1-q)*D32)/(C31-C5)),"NA"))</f>
      </c>
      <c r="D56" s="42">
        <f>IF('multi-step tree'!D5="","",IF(D31&gt;0,LN((q*E30+(1-q)*E32)/(D31-D5)),"NA"))</f>
      </c>
      <c r="E56" s="42">
        <f>IF('multi-step tree'!E5="","",IF(E31&gt;0,LN((q*F30+(1-q)*F32)/(E31-E5)),"NA"))</f>
      </c>
      <c r="F56" s="42">
        <f>IF('multi-step tree'!F5="","",IF(F31&gt;0,LN((q*G30+(1-q)*G32)/(F31-F5)),"NA"))</f>
      </c>
      <c r="G56" s="42">
        <f>IF('multi-step tree'!G5="","",IF(G31&gt;0,LN((q*H30+(1-q)*H32)/(G31-G5)),"NA"))</f>
      </c>
      <c r="H56" s="42">
        <f>IF('multi-step tree'!H5="","",IF(H31&gt;0,LN((q*I30+(1-q)*I32)/(H31-H5)),"NA"))</f>
      </c>
      <c r="I56" s="42">
        <f>IF('multi-step tree'!I5="","",IF(I31&gt;0,LN((q*J30+(1-q)*J32)/(I31-I5)),"NA"))</f>
      </c>
      <c r="J56" s="42">
        <f>IF('multi-step tree'!J5="","",IF(J31&gt;0,LN((q*K30+(1-q)*K32)/(J31-J5)),"NA"))</f>
        <v>0.10000000000000007</v>
      </c>
      <c r="K56" s="42"/>
    </row>
    <row r="57" spans="2:11" ht="12.75">
      <c r="B57" s="42">
        <f>IF('multi-step tree'!B6="","",IF(B32&gt;0,LN((q*C31+(1-q)*C33)/(B32-B6)),"NA"))</f>
      </c>
      <c r="C57" s="42">
        <f>IF('multi-step tree'!C6="","",IF(C32&gt;0,LN((q*D31+(1-q)*D33)/(C32-C6)),"NA"))</f>
      </c>
      <c r="D57" s="42">
        <f>IF('multi-step tree'!D6="","",IF(D32&gt;0,LN((q*E31+(1-q)*E33)/(D32-D6)),"NA"))</f>
      </c>
      <c r="E57" s="42">
        <f>IF('multi-step tree'!E6="","",IF(E32&gt;0,LN((q*F31+(1-q)*F33)/(E32-E6)),"NA"))</f>
      </c>
      <c r="F57" s="42">
        <f>IF('multi-step tree'!F6="","",IF(F32&gt;0,LN((q*G31+(1-q)*G33)/(F32-F6)),"NA"))</f>
      </c>
      <c r="G57" s="42">
        <f>IF('multi-step tree'!G6="","",IF(G32&gt;0,LN((q*H31+(1-q)*H33)/(G32-G6)),"NA"))</f>
      </c>
      <c r="H57" s="42">
        <f>IF('multi-step tree'!H6="","",IF(H32&gt;0,LN((q*I31+(1-q)*I33)/(H32-H6)),"NA"))</f>
      </c>
      <c r="I57" s="42">
        <f>IF('multi-step tree'!I6="","",IF(I32&gt;0,LN((q*J31+(1-q)*J33)/(I32-I6)),"NA"))</f>
        <v>0.09999999999999988</v>
      </c>
      <c r="J57" s="42">
        <f>IF('multi-step tree'!J6="","",IF(J32&gt;0,LN((q*K31+(1-q)*K33)/(J32-J6)),"NA"))</f>
      </c>
      <c r="K57" s="42"/>
    </row>
    <row r="58" spans="2:11" ht="12.75">
      <c r="B58" s="42">
        <f>IF('multi-step tree'!B7="","",IF(B33&gt;0,LN((q*C32+(1-q)*C34)/(B33-B7)),"NA"))</f>
      </c>
      <c r="C58" s="42">
        <f>IF('multi-step tree'!C7="","",IF(C33&gt;0,LN((q*D32+(1-q)*D34)/(C33-C7)),"NA"))</f>
      </c>
      <c r="D58" s="42">
        <f>IF('multi-step tree'!D7="","",IF(D33&gt;0,LN((q*E32+(1-q)*E34)/(D33-D7)),"NA"))</f>
      </c>
      <c r="E58" s="42">
        <f>IF('multi-step tree'!E7="","",IF(E33&gt;0,LN((q*F32+(1-q)*F34)/(E33-E7)),"NA"))</f>
      </c>
      <c r="F58" s="42">
        <f>IF('multi-step tree'!F7="","",IF(F33&gt;0,LN((q*G32+(1-q)*G34)/(F33-F7)),"NA"))</f>
      </c>
      <c r="G58" s="42">
        <f>IF('multi-step tree'!G7="","",IF(G33&gt;0,LN((q*H32+(1-q)*H34)/(G33-G7)),"NA"))</f>
      </c>
      <c r="H58" s="42">
        <f>IF('multi-step tree'!H7="","",IF(H33&gt;0,LN((q*I32+(1-q)*I34)/(H33-H7)),"NA"))</f>
        <v>0.10000000000000007</v>
      </c>
      <c r="I58" s="42">
        <f>IF('multi-step tree'!I7="","",IF(I33&gt;0,LN((q*J32+(1-q)*J34)/(I33-I7)),"NA"))</f>
      </c>
      <c r="J58" s="42">
        <f>IF('multi-step tree'!J7="","",IF(J33&gt;0,LN((q*K32+(1-q)*K34)/(J33-J7)),"NA"))</f>
        <v>0.09999999999999988</v>
      </c>
      <c r="K58" s="42"/>
    </row>
    <row r="59" spans="2:11" ht="12.75">
      <c r="B59" s="42">
        <f>IF('multi-step tree'!B8="","",IF(B34&gt;0,LN((q*C33+(1-q)*C35)/(B34-B8)),"NA"))</f>
      </c>
      <c r="C59" s="42">
        <f>IF('multi-step tree'!C8="","",IF(C34&gt;0,LN((q*D33+(1-q)*D35)/(C34-C8)),"NA"))</f>
      </c>
      <c r="D59" s="42">
        <f>IF('multi-step tree'!D8="","",IF(D34&gt;0,LN((q*E33+(1-q)*E35)/(D34-D8)),"NA"))</f>
      </c>
      <c r="E59" s="42">
        <f>IF('multi-step tree'!E8="","",IF(E34&gt;0,LN((q*F33+(1-q)*F35)/(E34-E8)),"NA"))</f>
      </c>
      <c r="F59" s="42">
        <f>IF('multi-step tree'!F8="","",IF(F34&gt;0,LN((q*G33+(1-q)*G35)/(F34-F8)),"NA"))</f>
      </c>
      <c r="G59" s="42">
        <f>IF('multi-step tree'!G8="","",IF(G34&gt;0,LN((q*H33+(1-q)*H35)/(G34-G8)),"NA"))</f>
        <v>0.10000000000000007</v>
      </c>
      <c r="H59" s="42">
        <f>IF('multi-step tree'!H8="","",IF(H34&gt;0,LN((q*I33+(1-q)*I35)/(H34-H8)),"NA"))</f>
      </c>
      <c r="I59" s="42">
        <f>IF('multi-step tree'!I8="","",IF(I34&gt;0,LN((q*J33+(1-q)*J35)/(I34-I8)),"NA"))</f>
        <v>0.10000000000000028</v>
      </c>
      <c r="J59" s="42">
        <f>IF('multi-step tree'!J8="","",IF(J34&gt;0,LN((q*K33+(1-q)*K35)/(J34-J8)),"NA"))</f>
      </c>
      <c r="K59" s="42"/>
    </row>
    <row r="60" spans="2:11" ht="12.75">
      <c r="B60" s="42">
        <f>IF('multi-step tree'!B9="","",IF(B35&gt;0,LN((q*C34+(1-q)*C36)/(B35-B9)),"NA"))</f>
      </c>
      <c r="C60" s="42">
        <f>IF('multi-step tree'!C9="","",IF(C35&gt;0,LN((q*D34+(1-q)*D36)/(C35-C9)),"NA"))</f>
      </c>
      <c r="D60" s="42">
        <f>IF('multi-step tree'!D9="","",IF(D35&gt;0,LN((q*E34+(1-q)*E36)/(D35-D9)),"NA"))</f>
      </c>
      <c r="E60" s="42">
        <f>IF('multi-step tree'!E9="","",IF(E35&gt;0,LN((q*F34+(1-q)*F36)/(E35-E9)),"NA"))</f>
      </c>
      <c r="F60" s="42">
        <f>IF('multi-step tree'!F9="","",IF(F35&gt;0,LN((q*G34+(1-q)*G36)/(F35-F9)),"NA"))</f>
        <v>0.10000000000000007</v>
      </c>
      <c r="G60" s="42">
        <f>IF('multi-step tree'!G9="","",IF(G35&gt;0,LN((q*H34+(1-q)*H36)/(G35-G9)),"NA"))</f>
      </c>
      <c r="H60" s="42">
        <f>IF('multi-step tree'!H9="","",IF(H35&gt;0,LN((q*I34+(1-q)*I36)/(H35-H9)),"NA"))</f>
        <v>0.09999999999999988</v>
      </c>
      <c r="I60" s="42">
        <f>IF('multi-step tree'!I9="","",IF(I35&gt;0,LN((q*J34+(1-q)*J36)/(I35-I9)),"NA"))</f>
      </c>
      <c r="J60" s="42">
        <f>IF('multi-step tree'!J9="","",IF(J35&gt;0,LN((q*K34+(1-q)*K36)/(J35-J9)),"NA"))</f>
        <v>0.10000000000000007</v>
      </c>
      <c r="K60" s="42"/>
    </row>
    <row r="61" spans="1:11" ht="12.75">
      <c r="A61" s="4"/>
      <c r="B61" s="42">
        <f>IF('multi-step tree'!B10="","",IF(B36&gt;0,LN((q*C35+(1-q)*C37)/(B36-B10)),"NA"))</f>
      </c>
      <c r="C61" s="42">
        <f>IF('multi-step tree'!C10="","",IF(C36&gt;0,LN((q*D35+(1-q)*D37)/(C36-C10)),"NA"))</f>
      </c>
      <c r="D61" s="42">
        <f>IF('multi-step tree'!D10="","",IF(D36&gt;0,LN((q*E35+(1-q)*E37)/(D36-D10)),"NA"))</f>
      </c>
      <c r="E61" s="42">
        <f>IF('multi-step tree'!E10="","",IF(E36&gt;0,LN((q*F35+(1-q)*F37)/(E36-E10)),"NA"))</f>
        <v>0.10026883155705145</v>
      </c>
      <c r="F61" s="42">
        <f>IF('multi-step tree'!F10="","",IF(F36&gt;0,LN((q*G35+(1-q)*G37)/(F36-F10)),"NA"))</f>
      </c>
      <c r="G61" s="42">
        <f>IF('multi-step tree'!G10="","",IF(G36&gt;0,LN((q*H35+(1-q)*H37)/(G36-G10)),"NA"))</f>
        <v>0.10000000000000028</v>
      </c>
      <c r="H61" s="42">
        <f>IF('multi-step tree'!H10="","",IF(H36&gt;0,LN((q*I35+(1-q)*I37)/(H36-H10)),"NA"))</f>
      </c>
      <c r="I61" s="42">
        <f>IF('multi-step tree'!I10="","",IF(I36&gt;0,LN((q*J35+(1-q)*J37)/(I36-I10)),"NA"))</f>
        <v>0.09999999999999988</v>
      </c>
      <c r="J61" s="42">
        <f>IF('multi-step tree'!J10="","",IF(J36&gt;0,LN((q*K35+(1-q)*K37)/(J36-J10)),"NA"))</f>
      </c>
      <c r="K61" s="42"/>
    </row>
    <row r="62" spans="2:11" ht="12.75">
      <c r="B62" s="42">
        <f>IF('multi-step tree'!B11="","",IF(B37&gt;0,LN((q*C36+(1-q)*C38)/(B37-B11)),"NA"))</f>
      </c>
      <c r="C62" s="42">
        <f>IF('multi-step tree'!C11="","",IF(C37&gt;0,LN((q*D36+(1-q)*D38)/(C37-C11)),"NA"))</f>
      </c>
      <c r="D62" s="42">
        <f>IF('multi-step tree'!D11="","",IF(D37&gt;0,LN((q*E36+(1-q)*E38)/(D37-D11)),"NA"))</f>
        <v>0.10151245815915241</v>
      </c>
      <c r="E62" s="42">
        <f>IF('multi-step tree'!E11="","",IF(E37&gt;0,LN((q*F36+(1-q)*F38)/(E37-E11)),"NA"))</f>
      </c>
      <c r="F62" s="42">
        <f>IF('multi-step tree'!F11="","",IF(F37&gt;0,LN((q*G36+(1-q)*G38)/(F37-F11)),"NA"))</f>
        <v>0.1007177923456775</v>
      </c>
      <c r="G62" s="42">
        <f>IF('multi-step tree'!G11="","",IF(G37&gt;0,LN((q*H36+(1-q)*H38)/(G37-G11)),"NA"))</f>
      </c>
      <c r="H62" s="42">
        <f>IF('multi-step tree'!H11="","",IF(H37&gt;0,LN((q*I36+(1-q)*I38)/(H37-H11)),"NA"))</f>
        <v>0.10000000000000007</v>
      </c>
      <c r="I62" s="42">
        <f>IF('multi-step tree'!I11="","",IF(I37&gt;0,LN((q*J36+(1-q)*J38)/(I37-I11)),"NA"))</f>
      </c>
      <c r="J62" s="42">
        <f>IF('multi-step tree'!J11="","",IF(J37&gt;0,LN((q*K36+(1-q)*K38)/(J37-J11)),"NA"))</f>
        <v>0.09999999999999988</v>
      </c>
      <c r="K62" s="42"/>
    </row>
    <row r="63" spans="2:11" ht="12.75">
      <c r="B63" s="42">
        <f>IF('multi-step tree'!B12="","",IF(B38&gt;0,LN((q*C37+(1-q)*C39)/(B38-B12)),"NA"))</f>
      </c>
      <c r="C63" s="42">
        <f>IF('multi-step tree'!C12="","",IF(C38&gt;0,LN((q*D37+(1-q)*D39)/(C38-C12)),"NA"))</f>
        <v>0.10475002427910764</v>
      </c>
      <c r="D63" s="42">
        <f>IF('multi-step tree'!D12="","",IF(D38&gt;0,LN((q*E37+(1-q)*E39)/(D38-D12)),"NA"))</f>
      </c>
      <c r="E63" s="42">
        <f>IF('multi-step tree'!E12="","",IF(E38&gt;0,LN((q*F37+(1-q)*F39)/(E38-E12)),"NA"))</f>
        <v>0.10362991359252277</v>
      </c>
      <c r="F63" s="42">
        <f>IF('multi-step tree'!F12="","",IF(F38&gt;0,LN((q*G37+(1-q)*G39)/(F38-F12)),"NA"))</f>
      </c>
      <c r="G63" s="42">
        <f>IF('multi-step tree'!G12="","",IF(G38&gt;0,LN((q*H37+(1-q)*H39)/(G38-G12)),"NA"))</f>
        <v>0.1020041694975492</v>
      </c>
      <c r="H63" s="42">
        <f>IF('multi-step tree'!H12="","",IF(H38&gt;0,LN((q*I37+(1-q)*I39)/(H38-H12)),"NA"))</f>
      </c>
      <c r="I63" s="42">
        <f>IF('multi-step tree'!I12="","",IF(I38&gt;0,LN((q*J37+(1-q)*J39)/(I38-I12)),"NA"))</f>
        <v>0.10000000000000028</v>
      </c>
      <c r="J63" s="42">
        <f>IF('multi-step tree'!J12="","",IF(J38&gt;0,LN((q*K37+(1-q)*K39)/(J38-J12)),"NA"))</f>
      </c>
      <c r="K63" s="42"/>
    </row>
    <row r="64" spans="2:11" ht="12.75">
      <c r="B64" s="42">
        <f>IF('multi-step tree'!B13="","",IF(B39&gt;0,LN((q*C38+(1-q)*C40)/(B39-B13)),"NA"))</f>
        <v>0.11135371355560318</v>
      </c>
      <c r="C64" s="42">
        <f>IF('multi-step tree'!C13="","",IF(C39&gt;0,LN((q*D38+(1-q)*D40)/(C39-C13)),"NA"))</f>
      </c>
      <c r="D64" s="42">
        <f>IF('multi-step tree'!D13="","",IF(D39&gt;0,LN((q*E38+(1-q)*E40)/(D39-D13)),"NA"))</f>
        <v>0.11055128134419658</v>
      </c>
      <c r="E64" s="42">
        <f>IF('multi-step tree'!E13="","",IF(E39&gt;0,LN((q*F38+(1-q)*F40)/(E39-E13)),"NA"))</f>
      </c>
      <c r="F64" s="42">
        <f>IF('multi-step tree'!F13="","",IF(F39&gt;0,LN((q*G38+(1-q)*G40)/(F39-F13)),"NA"))</f>
        <v>0.10904719464937966</v>
      </c>
      <c r="G64" s="42">
        <f>IF('multi-step tree'!G13="","",IF(G39&gt;0,LN((q*H38+(1-q)*H40)/(G39-G13)),"NA"))</f>
      </c>
      <c r="H64" s="42">
        <f>IF('multi-step tree'!H13="","",IF(H39&gt;0,LN((q*I38+(1-q)*I40)/(H39-H13)),"NA"))</f>
        <v>0.10604455184720346</v>
      </c>
      <c r="I64" s="42">
        <f>IF('multi-step tree'!I13="","",IF(I39&gt;0,LN((q*J38+(1-q)*J40)/(I39-I13)),"NA"))</f>
      </c>
      <c r="J64" s="42">
        <f>IF('multi-step tree'!J13="","",IF(J39&gt;0,LN((q*K38+(1-q)*K40)/(J39-J13)),"NA"))</f>
        <v>0.10000000000000007</v>
      </c>
      <c r="K64" s="42"/>
    </row>
    <row r="65" spans="2:11" ht="12.75">
      <c r="B65" s="42">
        <f>IF('multi-step tree'!B14="","",IF(B40&gt;0,LN((q*C39+(1-q)*C41)/(B40-B14)),"NA"))</f>
      </c>
      <c r="C65" s="42">
        <f>IF('multi-step tree'!C14="","",IF(C40&gt;0,LN((q*D39+(1-q)*D41)/(C40-C14)),"NA"))</f>
        <v>0.12437542603792273</v>
      </c>
      <c r="D65" s="42">
        <f>IF('multi-step tree'!D14="","",IF(D40&gt;0,LN((q*E39+(1-q)*E41)/(D40-D14)),"NA"))</f>
      </c>
      <c r="E65" s="42">
        <f>IF('multi-step tree'!E14="","",IF(E40&gt;0,LN((q*F39+(1-q)*F41)/(E40-E14)),"NA"))</f>
        <v>0.1247787081798169</v>
      </c>
      <c r="F65" s="42">
        <f>IF('multi-step tree'!F14="","",IF(F40&gt;0,LN((q*G39+(1-q)*G41)/(F40-F14)),"NA"))</f>
      </c>
      <c r="G65" s="42">
        <f>IF('multi-step tree'!G14="","",IF(G40&gt;0,LN((q*H39+(1-q)*H41)/(G40-G14)),"NA"))</f>
        <v>0.1244916146804157</v>
      </c>
      <c r="H65" s="42">
        <f>IF('multi-step tree'!H14="","",IF(H40&gt;0,LN((q*I39+(1-q)*I41)/(H40-H14)),"NA"))</f>
      </c>
      <c r="I65" s="42">
        <f>IF('multi-step tree'!I14="","",IF(I40&gt;0,LN((q*J39+(1-q)*J41)/(I40-I14)),"NA"))</f>
        <v>0.12155398453792458</v>
      </c>
      <c r="J65" s="42">
        <f>IF('multi-step tree'!J14="","",IF(J40&gt;0,LN((q*K39+(1-q)*K41)/(J40-J14)),"NA"))</f>
      </c>
      <c r="K65" s="42"/>
    </row>
    <row r="66" spans="2:11" ht="12.75">
      <c r="B66" s="42">
        <f>IF('multi-step tree'!B15="","",IF(B41&gt;0,LN((q*C40+(1-q)*C42)/(B41-B15)),"NA"))</f>
      </c>
      <c r="C66" s="42">
        <f>IF('multi-step tree'!C15="","",IF(C41&gt;0,LN((q*D40+(1-q)*D42)/(C41-C15)),"NA"))</f>
      </c>
      <c r="D66" s="42">
        <f>IF('multi-step tree'!D15="","",IF(D41&gt;0,LN((q*E40+(1-q)*E42)/(D41-D15)),"NA"))</f>
        <v>0.1589585469919992</v>
      </c>
      <c r="E66" s="42">
        <f>IF('multi-step tree'!E15="","",IF(E41&gt;0,LN((q*F40+(1-q)*F42)/(E41-E15)),"NA"))</f>
      </c>
      <c r="F66" s="42">
        <f>IF('multi-step tree'!F15="","",IF(F41&gt;0,LN((q*G40+(1-q)*G42)/(F41-F15)),"NA"))</f>
        <v>0.1680338709296557</v>
      </c>
      <c r="G66" s="42">
        <f>IF('multi-step tree'!G15="","",IF(G41&gt;0,LN((q*H40+(1-q)*H42)/(G41-G15)),"NA"))</f>
      </c>
      <c r="H66" s="42">
        <f>IF('multi-step tree'!H15="","",IF(H41&gt;0,LN((q*I40+(1-q)*I42)/(H41-H15)),"NA"))</f>
        <v>0.18441711411449038</v>
      </c>
      <c r="I66" s="42">
        <f>IF('multi-step tree'!I15="","",IF(I41&gt;0,LN((q*J40+(1-q)*J42)/(I41-I15)),"NA"))</f>
      </c>
      <c r="J66" s="42">
        <f>IF('multi-step tree'!J15="","",IF(J41&gt;0,LN((q*K40+(1-q)*K42)/(J41-J15)),"NA"))</f>
        <v>0.24687770380108237</v>
      </c>
      <c r="K66" s="42"/>
    </row>
    <row r="67" spans="2:11" ht="12.75">
      <c r="B67" s="42">
        <f>IF('multi-step tree'!B16="","",IF(B42&gt;0,LN((q*C41+(1-q)*C43)/(B42-B16)),"NA"))</f>
      </c>
      <c r="C67" s="42">
        <f>IF('multi-step tree'!C16="","",IF(C42&gt;0,LN((q*D41+(1-q)*D43)/(C42-C16)),"NA"))</f>
      </c>
      <c r="D67" s="42">
        <f>IF('multi-step tree'!D16="","",IF(D42&gt;0,LN((q*E41+(1-q)*E43)/(D42-D16)),"NA"))</f>
      </c>
      <c r="E67" s="42">
        <f>IF('multi-step tree'!E16="","",IF(E42&gt;0,LN((q*F41+(1-q)*F43)/(E42-E16)),"NA"))</f>
        <v>0.19202513609328126</v>
      </c>
      <c r="F67" s="42">
        <f>IF('multi-step tree'!F16="","",IF(F42&gt;0,LN((q*G41+(1-q)*G43)/(F42-F16)),"NA"))</f>
      </c>
      <c r="G67" s="42">
        <f>IF('multi-step tree'!G16="","",IF(G42&gt;0,LN((q*H41+(1-q)*H43)/(G42-G16)),"NA"))</f>
        <v>0.21105836182445495</v>
      </c>
      <c r="H67" s="42">
        <f>IF('multi-step tree'!H16="","",IF(H42&gt;0,LN((q*I41+(1-q)*I43)/(H42-H16)),"NA"))</f>
      </c>
      <c r="I67" s="42">
        <f>IF('multi-step tree'!I16="","",IF(I42&gt;0,LN((q*J41+(1-q)*J43)/(I42-I16)),"NA"))</f>
        <v>0.24687770380108254</v>
      </c>
      <c r="J67" s="42">
        <f>IF('multi-step tree'!J16="","",IF(J42&gt;0,LN((q*K41+(1-q)*K43)/(J42-J16)),"NA"))</f>
      </c>
      <c r="K67" s="42"/>
    </row>
    <row r="68" spans="2:11" ht="12.75">
      <c r="B68" s="42">
        <f>IF('multi-step tree'!B17="","",IF(B43&gt;0,LN((q*C42+(1-q)*C44)/(B43-B17)),"NA"))</f>
      </c>
      <c r="C68" s="42">
        <f>IF('multi-step tree'!C17="","",IF(C43&gt;0,LN((q*D42+(1-q)*D44)/(C43-C17)),"NA"))</f>
      </c>
      <c r="D68" s="42">
        <f>IF('multi-step tree'!D17="","",IF(D43&gt;0,LN((q*E42+(1-q)*E44)/(D43-D17)),"NA"))</f>
      </c>
      <c r="E68" s="42">
        <f>IF('multi-step tree'!E17="","",IF(E43&gt;0,LN((q*F42+(1-q)*F44)/(E43-E17)),"NA"))</f>
      </c>
      <c r="F68" s="42">
        <f>IF('multi-step tree'!F17="","",IF(F43&gt;0,LN((q*G42+(1-q)*G44)/(F43-F17)),"NA"))</f>
        <v>0.21484288931130582</v>
      </c>
      <c r="G68" s="42">
        <f>IF('multi-step tree'!G17="","",IF(G43&gt;0,LN((q*H42+(1-q)*H44)/(G43-G17)),"NA"))</f>
      </c>
      <c r="H68" s="42">
        <f>IF('multi-step tree'!H17="","",IF(H43&gt;0,LN((q*I42+(1-q)*I44)/(H43-H17)),"NA"))</f>
        <v>0.24687770380108237</v>
      </c>
      <c r="I68" s="42">
        <f>IF('multi-step tree'!I17="","",IF(I43&gt;0,LN((q*J42+(1-q)*J44)/(I43-I17)),"NA"))</f>
      </c>
      <c r="J68" s="42" t="str">
        <f>IF('multi-step tree'!J17="","",IF(J43&gt;0,LN((q*K42+(1-q)*K44)/(J43-J17)),"NA"))</f>
        <v>NA</v>
      </c>
      <c r="K68" s="42"/>
    </row>
    <row r="69" spans="2:11" ht="12.75">
      <c r="B69" s="42">
        <f>IF('multi-step tree'!B18="","",IF(B44&gt;0,LN((q*C43+(1-q)*C45)/(B44-B18)),"NA"))</f>
      </c>
      <c r="C69" s="42">
        <f>IF('multi-step tree'!C18="","",IF(C44&gt;0,LN((q*D43+(1-q)*D45)/(C44-C18)),"NA"))</f>
      </c>
      <c r="D69" s="42">
        <f>IF('multi-step tree'!D18="","",IF(D44&gt;0,LN((q*E43+(1-q)*E45)/(D44-D18)),"NA"))</f>
      </c>
      <c r="E69" s="42">
        <f>IF('multi-step tree'!E18="","",IF(E44&gt;0,LN((q*F43+(1-q)*F45)/(E44-E18)),"NA"))</f>
      </c>
      <c r="F69" s="42">
        <f>IF('multi-step tree'!F18="","",IF(F44&gt;0,LN((q*G43+(1-q)*G45)/(F44-F18)),"NA"))</f>
      </c>
      <c r="G69" s="42">
        <f>IF('multi-step tree'!G18="","",IF(G44&gt;0,LN((q*H43+(1-q)*H45)/(G44-G18)),"NA"))</f>
        <v>0.24687770380108237</v>
      </c>
      <c r="H69" s="42">
        <f>IF('multi-step tree'!H18="","",IF(H44&gt;0,LN((q*I43+(1-q)*I45)/(H44-H18)),"NA"))</f>
      </c>
      <c r="I69" s="42" t="str">
        <f>IF('multi-step tree'!I18="","",IF(I44&gt;0,LN((q*J43+(1-q)*J45)/(I44-I18)),"NA"))</f>
        <v>NA</v>
      </c>
      <c r="J69" s="42">
        <f>IF('multi-step tree'!J18="","",IF(J44&gt;0,LN((q*K43+(1-q)*K45)/(J44-J18)),"NA"))</f>
      </c>
      <c r="K69" s="42"/>
    </row>
    <row r="70" spans="2:11" ht="12.75">
      <c r="B70" s="42">
        <f>IF('multi-step tree'!B19="","",IF(B45&gt;0,LN((q*C44+(1-q)*C46)/(B45-B19)),"NA"))</f>
      </c>
      <c r="C70" s="42">
        <f>IF('multi-step tree'!C19="","",IF(C45&gt;0,LN((q*D44+(1-q)*D46)/(C45-C19)),"NA"))</f>
      </c>
      <c r="D70" s="42">
        <f>IF('multi-step tree'!D19="","",IF(D45&gt;0,LN((q*E44+(1-q)*E46)/(D45-D19)),"NA"))</f>
      </c>
      <c r="E70" s="42">
        <f>IF('multi-step tree'!E19="","",IF(E45&gt;0,LN((q*F44+(1-q)*F46)/(E45-E19)),"NA"))</f>
      </c>
      <c r="F70" s="42">
        <f>IF('multi-step tree'!F19="","",IF(F45&gt;0,LN((q*G44+(1-q)*G46)/(F45-F19)),"NA"))</f>
      </c>
      <c r="G70" s="42">
        <f>IF('multi-step tree'!G19="","",IF(G45&gt;0,LN((q*H44+(1-q)*H46)/(G45-G19)),"NA"))</f>
      </c>
      <c r="H70" s="42" t="str">
        <f>IF('multi-step tree'!H19="","",IF(H45&gt;0,LN((q*I44+(1-q)*I46)/(H45-H19)),"NA"))</f>
        <v>NA</v>
      </c>
      <c r="I70" s="42">
        <f>IF('multi-step tree'!I19="","",IF(I45&gt;0,LN((q*J44+(1-q)*J46)/(I45-I19)),"NA"))</f>
      </c>
      <c r="J70" s="42" t="str">
        <f>IF('multi-step tree'!J19="","",IF(J45&gt;0,LN((q*K44+(1-q)*K46)/(J45-J19)),"NA"))</f>
        <v>NA</v>
      </c>
      <c r="K70" s="42"/>
    </row>
    <row r="71" spans="2:11" ht="12.75">
      <c r="B71" s="42">
        <f>IF('multi-step tree'!B20="","",IF(B46&gt;0,LN((q*C45+(1-q)*C47)/(B46-B20)),"NA"))</f>
      </c>
      <c r="C71" s="42">
        <f>IF('multi-step tree'!C20="","",IF(C46&gt;0,LN((q*D45+(1-q)*D47)/(C46-C20)),"NA"))</f>
      </c>
      <c r="D71" s="42">
        <f>IF('multi-step tree'!D20="","",IF(D46&gt;0,LN((q*E45+(1-q)*E47)/(D46-D20)),"NA"))</f>
      </c>
      <c r="E71" s="42">
        <f>IF('multi-step tree'!E20="","",IF(E46&gt;0,LN((q*F45+(1-q)*F47)/(E46-E20)),"NA"))</f>
      </c>
      <c r="F71" s="42">
        <f>IF('multi-step tree'!F20="","",IF(F46&gt;0,LN((q*G45+(1-q)*G47)/(F46-F20)),"NA"))</f>
      </c>
      <c r="G71" s="42">
        <f>IF('multi-step tree'!G20="","",IF(G46&gt;0,LN((q*H45+(1-q)*H47)/(G46-G20)),"NA"))</f>
      </c>
      <c r="H71" s="42">
        <f>IF('multi-step tree'!H20="","",IF(H46&gt;0,LN((q*I45+(1-q)*I47)/(H46-H20)),"NA"))</f>
      </c>
      <c r="I71" s="42" t="str">
        <f>IF('multi-step tree'!I20="","",IF(I46&gt;0,LN((q*J45+(1-q)*J47)/(I46-I20)),"NA"))</f>
        <v>NA</v>
      </c>
      <c r="J71" s="42">
        <f>IF('multi-step tree'!J20="","",IF(J46&gt;0,LN((q*K45+(1-q)*K47)/(J46-J20)),"NA"))</f>
      </c>
      <c r="K71" s="42"/>
    </row>
    <row r="72" spans="2:11" ht="12.75">
      <c r="B72" s="42">
        <f>IF('multi-step tree'!B21="","",IF(B47&gt;0,LN((q*C46+(1-q)*C48)/(B47-B21)),"NA"))</f>
      </c>
      <c r="C72" s="42">
        <f>IF('multi-step tree'!C21="","",IF(C47&gt;0,LN((q*D46+(1-q)*D48)/(C47-C21)),"NA"))</f>
      </c>
      <c r="D72" s="42">
        <f>IF('multi-step tree'!D21="","",IF(D47&gt;0,LN((q*E46+(1-q)*E48)/(D47-D21)),"NA"))</f>
      </c>
      <c r="E72" s="42">
        <f>IF('multi-step tree'!E21="","",IF(E47&gt;0,LN((q*F46+(1-q)*F48)/(E47-E21)),"NA"))</f>
      </c>
      <c r="F72" s="42">
        <f>IF('multi-step tree'!F21="","",IF(F47&gt;0,LN((q*G46+(1-q)*G48)/(F47-F21)),"NA"))</f>
      </c>
      <c r="G72" s="42">
        <f>IF('multi-step tree'!G21="","",IF(G47&gt;0,LN((q*H46+(1-q)*H48)/(G47-G21)),"NA"))</f>
      </c>
      <c r="H72" s="42">
        <f>IF('multi-step tree'!H21="","",IF(H47&gt;0,LN((q*I46+(1-q)*I48)/(H47-H21)),"NA"))</f>
      </c>
      <c r="I72" s="42">
        <f>IF('multi-step tree'!I21="","",IF(I47&gt;0,LN((q*J46+(1-q)*J48)/(I47-I21)),"NA"))</f>
      </c>
      <c r="J72" s="42" t="str">
        <f>IF('multi-step tree'!J21="","",IF(J47&gt;0,LN((q*K46+(1-q)*K48)/(J47-J21)),"NA"))</f>
        <v>NA</v>
      </c>
      <c r="K72" s="42"/>
    </row>
    <row r="73" spans="2:11" ht="12.75">
      <c r="B73" s="42">
        <f>IF('multi-step tree'!B22="","",IF(B48&gt;0,LN((q*C47+(1-q)*C49)/(B48-B22)),"NA"))</f>
      </c>
      <c r="C73" s="42">
        <f>IF('multi-step tree'!C22="","",IF(C48&gt;0,LN((q*D47+(1-q)*D49)/(C48-C22)),"NA"))</f>
      </c>
      <c r="D73" s="42">
        <f>IF('multi-step tree'!D22="","",IF(D48&gt;0,LN((q*E47+(1-q)*E49)/(D48-D22)),"NA"))</f>
      </c>
      <c r="E73" s="42">
        <f>IF('multi-step tree'!E22="","",IF(E48&gt;0,LN((q*F47+(1-q)*F49)/(E48-E22)),"NA"))</f>
      </c>
      <c r="F73" s="42">
        <f>IF('multi-step tree'!F22="","",IF(F48&gt;0,LN((q*G47+(1-q)*G49)/(F48-F22)),"NA"))</f>
      </c>
      <c r="G73" s="42">
        <f>IF('multi-step tree'!G22="","",IF(G48&gt;0,LN((q*H47+(1-q)*H49)/(G48-G22)),"NA"))</f>
      </c>
      <c r="H73" s="42">
        <f>IF('multi-step tree'!H22="","",IF(H48&gt;0,LN((q*I47+(1-q)*I49)/(H48-H22)),"NA"))</f>
      </c>
      <c r="I73" s="42">
        <f>IF('multi-step tree'!I22="","",IF(I48&gt;0,LN((q*J47+(1-q)*J49)/(I48-I22)),"NA"))</f>
      </c>
      <c r="J73" s="42">
        <f>IF('multi-step tree'!J22="","",IF(J48&gt;0,LN((q*K47+(1-q)*K49)/(J48-J22)),"NA"))</f>
      </c>
      <c r="K73" s="4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I43" sqref="I43"/>
    </sheetView>
  </sheetViews>
  <sheetFormatPr defaultColWidth="9.140625" defaultRowHeight="12.75"/>
  <cols>
    <col min="1" max="1" width="22.28125" style="0" customWidth="1"/>
    <col min="2" max="11" width="12.7109375" style="0" customWidth="1"/>
    <col min="13" max="13" width="15.00390625" style="0" bestFit="1" customWidth="1"/>
  </cols>
  <sheetData>
    <row r="1" ht="12.75">
      <c r="C1" s="39"/>
    </row>
    <row r="2" ht="12.75">
      <c r="M2" s="41"/>
    </row>
    <row r="3" spans="1:11" ht="12.75">
      <c r="A3" s="2" t="s">
        <v>85</v>
      </c>
      <c r="K3" s="33"/>
    </row>
    <row r="4" spans="2:13" ht="12.75">
      <c r="B4" s="33">
        <f>IF('multi-step tree'!B4="","",IF(Abandonment!B30=0,0,'Net Cash Flow'!B4-'Commodity Bond'!B4))</f>
      </c>
      <c r="C4" s="33">
        <f>IF('multi-step tree'!C4="","",IF(Abandonment!C30=0,0,'Net Cash Flow'!C4-'Commodity Bond'!C4))</f>
      </c>
      <c r="D4" s="33">
        <f>IF('multi-step tree'!D4="","",IF(Abandonment!D30=0,0,'Net Cash Flow'!D4-'Commodity Bond'!D4))</f>
      </c>
      <c r="E4" s="33">
        <f>IF('multi-step tree'!E4="","",IF(Abandonment!E30=0,0,'Net Cash Flow'!E4-'Commodity Bond'!E4))</f>
      </c>
      <c r="F4" s="33">
        <f>IF('multi-step tree'!F4="","",IF(Abandonment!F30=0,0,'Net Cash Flow'!F4-'Commodity Bond'!F4))</f>
      </c>
      <c r="G4" s="33">
        <f>IF('multi-step tree'!G4="","",IF(Abandonment!G30=0,0,'Net Cash Flow'!G4-'Commodity Bond'!G4))</f>
      </c>
      <c r="H4" s="33">
        <f>IF('multi-step tree'!H4="","",IF(Abandonment!H30=0,0,'Net Cash Flow'!H4-'Commodity Bond'!H4))</f>
      </c>
      <c r="I4" s="33">
        <f>IF('multi-step tree'!I4="","",IF(Abandonment!I30=0,0,'Net Cash Flow'!I4-'Commodity Bond'!I4))</f>
      </c>
      <c r="J4" s="33">
        <f>IF('multi-step tree'!J4="","",IF(Abandonment!J30=0,0,'Net Cash Flow'!J4-'Commodity Bond'!J4))</f>
      </c>
      <c r="K4" s="33">
        <f>IF('multi-step tree'!K4="","",IF(Abandonment!K30=0,0,'Net Cash Flow'!K4-'Commodity Bond'!K4))</f>
        <v>224712411.88941398</v>
      </c>
      <c r="M4" s="33"/>
    </row>
    <row r="5" spans="2:11" ht="12.75">
      <c r="B5" s="33">
        <f>IF('multi-step tree'!B5="","",IF(Abandonment!B31=0,0,'Net Cash Flow'!B5-'Commodity Bond'!B5))</f>
      </c>
      <c r="C5" s="33">
        <f>IF('multi-step tree'!C5="","",IF(Abandonment!C31=0,0,'Net Cash Flow'!C5-'Commodity Bond'!C5))</f>
      </c>
      <c r="D5" s="33">
        <f>IF('multi-step tree'!D5="","",IF(Abandonment!D31=0,0,'Net Cash Flow'!D5-'Commodity Bond'!D5))</f>
      </c>
      <c r="E5" s="33">
        <f>IF('multi-step tree'!E5="","",IF(Abandonment!E31=0,0,'Net Cash Flow'!E5-'Commodity Bond'!E5))</f>
      </c>
      <c r="F5" s="33">
        <f>IF('multi-step tree'!F5="","",IF(Abandonment!F31=0,0,'Net Cash Flow'!F5-'Commodity Bond'!F5))</f>
      </c>
      <c r="G5" s="33">
        <f>IF('multi-step tree'!G5="","",IF(Abandonment!G31=0,0,'Net Cash Flow'!G5-'Commodity Bond'!G5))</f>
      </c>
      <c r="H5" s="33">
        <f>IF('multi-step tree'!H5="","",IF(Abandonment!H31=0,0,'Net Cash Flow'!H5-'Commodity Bond'!H5))</f>
      </c>
      <c r="I5" s="33">
        <f>IF('multi-step tree'!I5="","",IF(Abandonment!I31=0,0,'Net Cash Flow'!I5-'Commodity Bond'!I5))</f>
      </c>
      <c r="J5" s="33">
        <f>IF('multi-step tree'!J5="","",IF(Abandonment!J31=0,0,'Net Cash Flow'!J5-'Commodity Bond'!J5))</f>
        <v>156205736.38448298</v>
      </c>
      <c r="K5" s="33">
        <f>IF('multi-step tree'!K5="","",IF(Abandonment!K31=0,0,'Net Cash Flow'!K5-'Commodity Bond'!K5))</f>
      </c>
    </row>
    <row r="6" spans="2:11" ht="12.75">
      <c r="B6" s="33">
        <f>IF('multi-step tree'!B6="","",IF(Abandonment!B32=0,0,'Net Cash Flow'!B6-'Commodity Bond'!B6))</f>
      </c>
      <c r="C6" s="33">
        <f>IF('multi-step tree'!C6="","",IF(Abandonment!C32=0,0,'Net Cash Flow'!C6-'Commodity Bond'!C6))</f>
      </c>
      <c r="D6" s="33">
        <f>IF('multi-step tree'!D6="","",IF(Abandonment!D32=0,0,'Net Cash Flow'!D6-'Commodity Bond'!D6))</f>
      </c>
      <c r="E6" s="33">
        <f>IF('multi-step tree'!E6="","",IF(Abandonment!E32=0,0,'Net Cash Flow'!E6-'Commodity Bond'!E6))</f>
      </c>
      <c r="F6" s="33">
        <f>IF('multi-step tree'!F6="","",IF(Abandonment!F32=0,0,'Net Cash Flow'!F6-'Commodity Bond'!F6))</f>
      </c>
      <c r="G6" s="33">
        <f>IF('multi-step tree'!G6="","",IF(Abandonment!G32=0,0,'Net Cash Flow'!G6-'Commodity Bond'!G6))</f>
      </c>
      <c r="H6" s="33">
        <f>IF('multi-step tree'!H6="","",IF(Abandonment!H32=0,0,'Net Cash Flow'!H6-'Commodity Bond'!H6))</f>
      </c>
      <c r="I6" s="33">
        <f>IF('multi-step tree'!I6="","",IF(Abandonment!I32=0,0,'Net Cash Flow'!I6-'Commodity Bond'!I6))</f>
        <v>107483711.06440745</v>
      </c>
      <c r="J6" s="33">
        <f>IF('multi-step tree'!J6="","",IF(Abandonment!J32=0,0,'Net Cash Flow'!J6-'Commodity Bond'!J6))</f>
      </c>
      <c r="K6" s="33">
        <f>IF('multi-step tree'!K6="","",IF(Abandonment!K32=0,0,'Net Cash Flow'!K6-'Commodity Bond'!K6))</f>
        <v>122997879.72867161</v>
      </c>
    </row>
    <row r="7" spans="2:11" ht="12.75">
      <c r="B7" s="33">
        <f>IF('multi-step tree'!B7="","",IF(Abandonment!B33=0,0,'Net Cash Flow'!B7-'Commodity Bond'!B7))</f>
      </c>
      <c r="C7" s="33">
        <f>IF('multi-step tree'!C7="","",IF(Abandonment!C33=0,0,'Net Cash Flow'!C7-'Commodity Bond'!C7))</f>
      </c>
      <c r="D7" s="33">
        <f>IF('multi-step tree'!D7="","",IF(Abandonment!D33=0,0,'Net Cash Flow'!D7-'Commodity Bond'!D7))</f>
      </c>
      <c r="E7" s="33">
        <f>IF('multi-step tree'!E7="","",IF(Abandonment!E33=0,0,'Net Cash Flow'!E7-'Commodity Bond'!E7))</f>
      </c>
      <c r="F7" s="33">
        <f>IF('multi-step tree'!F7="","",IF(Abandonment!F33=0,0,'Net Cash Flow'!F7-'Commodity Bond'!F7))</f>
      </c>
      <c r="G7" s="33">
        <f>IF('multi-step tree'!G7="","",IF(Abandonment!G33=0,0,'Net Cash Flow'!G7-'Commodity Bond'!G7))</f>
      </c>
      <c r="H7" s="33">
        <f>IF('multi-step tree'!H7="","",IF(Abandonment!H33=0,0,'Net Cash Flow'!H7-'Commodity Bond'!H7))</f>
        <v>72832551.39575279</v>
      </c>
      <c r="I7" s="33">
        <f>IF('multi-step tree'!I7="","",IF(Abandonment!I33=0,0,'Net Cash Flow'!I7-'Commodity Bond'!I7))</f>
      </c>
      <c r="J7" s="33">
        <f>IF('multi-step tree'!J7="","",IF(Abandonment!J33=0,0,'Net Cash Flow'!J7-'Commodity Bond'!J7))</f>
        <v>83866245.74610546</v>
      </c>
      <c r="K7" s="33">
        <f>IF('multi-step tree'!K7="","",IF(Abandonment!K33=0,0,'Net Cash Flow'!K7-'Commodity Bond'!K7))</f>
      </c>
    </row>
    <row r="8" spans="2:11" ht="12.75">
      <c r="B8" s="33">
        <f>IF('multi-step tree'!B8="","",IF(Abandonment!B34=0,0,'Net Cash Flow'!B8-'Commodity Bond'!B8))</f>
      </c>
      <c r="C8" s="33">
        <f>IF('multi-step tree'!C8="","",IF(Abandonment!C34=0,0,'Net Cash Flow'!C8-'Commodity Bond'!C8))</f>
      </c>
      <c r="D8" s="33">
        <f>IF('multi-step tree'!D8="","",IF(Abandonment!D34=0,0,'Net Cash Flow'!D8-'Commodity Bond'!D8))</f>
      </c>
      <c r="E8" s="33">
        <f>IF('multi-step tree'!E8="","",IF(Abandonment!E34=0,0,'Net Cash Flow'!E8-'Commodity Bond'!E8))</f>
      </c>
      <c r="F8" s="33">
        <f>IF('multi-step tree'!F8="","",IF(Abandonment!F34=0,0,'Net Cash Flow'!F8-'Commodity Bond'!F8))</f>
      </c>
      <c r="G8" s="33">
        <f>IF('multi-step tree'!G8="","",IF(Abandonment!G34=0,0,'Net Cash Flow'!G8-'Commodity Bond'!G8))</f>
        <v>48188607.33770764</v>
      </c>
      <c r="H8" s="33">
        <f>IF('multi-step tree'!H8="","",IF(Abandonment!H34=0,0,'Net Cash Flow'!H8-'Commodity Bond'!H8))</f>
      </c>
      <c r="I8" s="33">
        <f>IF('multi-step tree'!I8="","",IF(Abandonment!I34=0,0,'Net Cash Flow'!I8-'Commodity Bond'!I8))</f>
        <v>56035783.27420689</v>
      </c>
      <c r="J8" s="33">
        <f>IF('multi-step tree'!J8="","",IF(Abandonment!J34=0,0,'Net Cash Flow'!J8-'Commodity Bond'!J8))</f>
      </c>
      <c r="K8" s="33">
        <f>IF('multi-step tree'!K8="","",IF(Abandonment!K34=0,0,'Net Cash Flow'!K8-'Commodity Bond'!K8))</f>
        <v>64897617.03331382</v>
      </c>
    </row>
    <row r="9" spans="2:11" ht="12.75">
      <c r="B9" s="33">
        <f>IF('multi-step tree'!B9="","",IF(Abandonment!B35=0,0,'Net Cash Flow'!B9-'Commodity Bond'!B9))</f>
      </c>
      <c r="C9" s="33">
        <f>IF('multi-step tree'!C9="","",IF(Abandonment!C35=0,0,'Net Cash Flow'!C9-'Commodity Bond'!C9))</f>
      </c>
      <c r="D9" s="33">
        <f>IF('multi-step tree'!D9="","",IF(Abandonment!D35=0,0,'Net Cash Flow'!D9-'Commodity Bond'!D9))</f>
      </c>
      <c r="E9" s="33">
        <f>IF('multi-step tree'!E9="","",IF(Abandonment!E35=0,0,'Net Cash Flow'!E9-'Commodity Bond'!E9))</f>
      </c>
      <c r="F9" s="33">
        <f>IF('multi-step tree'!F9="","",IF(Abandonment!F35=0,0,'Net Cash Flow'!F9-'Commodity Bond'!F9))</f>
        <v>30661806.37221376</v>
      </c>
      <c r="G9" s="33">
        <f>IF('multi-step tree'!G9="","",IF(Abandonment!G35=0,0,'Net Cash Flow'!G9-'Commodity Bond'!G9))</f>
      </c>
      <c r="H9" s="33">
        <f>IF('multi-step tree'!H9="","",IF(Abandonment!H35=0,0,'Net Cash Flow'!H9-'Commodity Bond'!H9))</f>
        <v>36242726.79859883</v>
      </c>
      <c r="I9" s="33">
        <f>IF('multi-step tree'!I9="","",IF(Abandonment!I35=0,0,'Net Cash Flow'!I9-'Commodity Bond'!I9))</f>
      </c>
      <c r="J9" s="33">
        <f>IF('multi-step tree'!J9="","",IF(Abandonment!J35=0,0,'Net Cash Flow'!J9-'Commodity Bond'!J9))</f>
        <v>42545273.019257724</v>
      </c>
      <c r="K9" s="33">
        <f>IF('multi-step tree'!K9="","",IF(Abandonment!K35=0,0,'Net Cash Flow'!K9-'Commodity Bond'!K9))</f>
      </c>
    </row>
    <row r="10" spans="2:11" ht="12.75">
      <c r="B10" s="33">
        <f>IF('multi-step tree'!B10="","",IF(Abandonment!B36=0,0,'Net Cash Flow'!B10-'Commodity Bond'!B10))</f>
      </c>
      <c r="C10" s="33">
        <f>IF('multi-step tree'!C10="","",IF(Abandonment!C36=0,0,'Net Cash Flow'!C10-'Commodity Bond'!C10))</f>
      </c>
      <c r="D10" s="33">
        <f>IF('multi-step tree'!D10="","",IF(Abandonment!D36=0,0,'Net Cash Flow'!D10-'Commodity Bond'!D10))</f>
      </c>
      <c r="E10" s="33">
        <f>IF('multi-step tree'!E10="","",IF(Abandonment!E36=0,0,'Net Cash Flow'!E10-'Commodity Bond'!E10))</f>
        <v>18196725.646478485</v>
      </c>
      <c r="F10" s="33">
        <f>IF('multi-step tree'!F10="","",IF(Abandonment!F36=0,0,'Net Cash Flow'!F10-'Commodity Bond'!F10))</f>
      </c>
      <c r="G10" s="33">
        <f>IF('multi-step tree'!G10="","",IF(Abandonment!G36=0,0,'Net Cash Flow'!G10-'Commodity Bond'!G10))</f>
        <v>22165882.58366029</v>
      </c>
      <c r="H10" s="33">
        <f>IF('multi-step tree'!H10="","",IF(Abandonment!H36=0,0,'Net Cash Flow'!H10-'Commodity Bond'!H10))</f>
      </c>
      <c r="I10" s="33">
        <f>IF('multi-step tree'!I10="","",IF(Abandonment!I36=0,0,'Net Cash Flow'!I10-'Commodity Bond'!I10))</f>
        <v>26648260.604204968</v>
      </c>
      <c r="J10" s="33">
        <f>IF('multi-step tree'!J10="","",IF(Abandonment!J36=0,0,'Net Cash Flow'!J10-'Commodity Bond'!J10))</f>
      </c>
      <c r="K10" s="33">
        <f>IF('multi-step tree'!K10="","",IF(Abandonment!K36=0,0,'Net Cash Flow'!K10-'Commodity Bond'!K10))</f>
        <v>31710220.369728275</v>
      </c>
    </row>
    <row r="11" spans="2:11" ht="12.75">
      <c r="B11" s="33">
        <f>IF('multi-step tree'!B11="","",IF(Abandonment!B37=0,0,'Net Cash Flow'!B11-'Commodity Bond'!B11))</f>
      </c>
      <c r="C11" s="33">
        <f>IF('multi-step tree'!C11="","",IF(Abandonment!C37=0,0,'Net Cash Flow'!C11-'Commodity Bond'!C11))</f>
      </c>
      <c r="D11" s="33">
        <f>IF('multi-step tree'!D11="","",IF(Abandonment!D37=0,0,'Net Cash Flow'!D11-'Commodity Bond'!D11))</f>
        <v>9331546.096314136</v>
      </c>
      <c r="E11" s="33">
        <f>IF('multi-step tree'!E11="","",IF(Abandonment!E37=0,0,'Net Cash Flow'!E11-'Commodity Bond'!E11))</f>
      </c>
      <c r="F11" s="33">
        <f>IF('multi-step tree'!F11="","",IF(Abandonment!F37=0,0,'Net Cash Flow'!F11-'Commodity Bond'!F11))</f>
        <v>12154415.01189603</v>
      </c>
      <c r="G11" s="33">
        <f>IF('multi-step tree'!G11="","",IF(Abandonment!G37=0,0,'Net Cash Flow'!G11-'Commodity Bond'!G11))</f>
      </c>
      <c r="H11" s="33">
        <f>IF('multi-step tree'!H11="","",IF(Abandonment!H37=0,0,'Net Cash Flow'!H11-'Commodity Bond'!H11))</f>
        <v>15342287.344066173</v>
      </c>
      <c r="I11" s="33">
        <f>IF('multi-step tree'!I11="","",IF(Abandonment!I37=0,0,'Net Cash Flow'!I11-'Commodity Bond'!I11))</f>
      </c>
      <c r="J11" s="33">
        <f>IF('multi-step tree'!J11="","",IF(Abandonment!J37=0,0,'Net Cash Flow'!J11-'Commodity Bond'!J11))</f>
        <v>18942358.870632634</v>
      </c>
      <c r="K11" s="33">
        <f>IF('multi-step tree'!K11="","",IF(Abandonment!K37=0,0,'Net Cash Flow'!K11-'Commodity Bond'!K11))</f>
      </c>
    </row>
    <row r="12" spans="1:11" ht="12.75">
      <c r="A12" s="4"/>
      <c r="B12" s="33">
        <f>IF('multi-step tree'!B12="","",IF(Abandonment!B38=0,0,'Net Cash Flow'!B12-'Commodity Bond'!B12))</f>
      </c>
      <c r="C12" s="33">
        <f>IF('multi-step tree'!C12="","",IF(Abandonment!C38=0,0,'Net Cash Flow'!C12-'Commodity Bond'!C12))</f>
        <v>3026620.345260385</v>
      </c>
      <c r="D12" s="33">
        <f>IF('multi-step tree'!D12="","",IF(Abandonment!D38=0,0,'Net Cash Flow'!D12-'Commodity Bond'!D12))</f>
      </c>
      <c r="E12" s="33">
        <f>IF('multi-step tree'!E12="","",IF(Abandonment!E38=0,0,'Net Cash Flow'!E12-'Commodity Bond'!E12))</f>
        <v>5034247.919748878</v>
      </c>
      <c r="F12" s="33">
        <f>IF('multi-step tree'!F12="","",IF(Abandonment!F38=0,0,'Net Cash Flow'!F12-'Commodity Bond'!F12))</f>
      </c>
      <c r="G12" s="33">
        <f>IF('multi-step tree'!G12="","",IF(Abandonment!G38=0,0,'Net Cash Flow'!G12-'Commodity Bond'!G12))</f>
        <v>7301466.33810553</v>
      </c>
      <c r="H12" s="33">
        <f>IF('multi-step tree'!H12="","",IF(Abandonment!H38=0,0,'Net Cash Flow'!H12-'Commodity Bond'!H12))</f>
      </c>
      <c r="I12" s="33">
        <f>IF('multi-step tree'!I12="","",IF(Abandonment!I38=0,0,'Net Cash Flow'!I12-'Commodity Bond'!I12))</f>
        <v>9861841.291037356</v>
      </c>
      <c r="J12" s="33">
        <f>IF('multi-step tree'!J12="","",IF(Abandonment!J38=0,0,'Net Cash Flow'!J12-'Commodity Bond'!J12))</f>
      </c>
      <c r="K12" s="33">
        <f>IF('multi-step tree'!K12="","",IF(Abandonment!K38=0,0,'Net Cash Flow'!K12-'Commodity Bond'!K12))</f>
        <v>12753278.589942291</v>
      </c>
    </row>
    <row r="13" spans="2:11" ht="12.75">
      <c r="B13" s="33">
        <f>IF('multi-step tree'!B13="","",IF(Abandonment!B39=0,0,'Net Cash Flow'!B13-'Commodity Bond'!B13))</f>
        <v>-1457450</v>
      </c>
      <c r="C13" s="33">
        <f>IF('multi-step tree'!C13="","",IF(Abandonment!C39=0,0,'Net Cash Flow'!C13-'Commodity Bond'!C13))</f>
      </c>
      <c r="D13" s="33">
        <f>IF('multi-step tree'!D13="","",IF(Abandonment!D39=0,0,'Net Cash Flow'!D13-'Commodity Bond'!D13))</f>
        <v>-29622.99195215199</v>
      </c>
      <c r="E13" s="33">
        <f>IF('multi-step tree'!E13="","",IF(Abandonment!E39=0,0,'Net Cash Flow'!E13-'Commodity Bond'!E13))</f>
      </c>
      <c r="F13" s="33">
        <f>IF('multi-step tree'!F13="","",IF(Abandonment!F39=0,0,'Net Cash Flow'!F13-'Commodity Bond'!F13))</f>
        <v>1582825.3186853016</v>
      </c>
      <c r="G13" s="33">
        <f>IF('multi-step tree'!G13="","",IF(Abandonment!G39=0,0,'Net Cash Flow'!G13-'Commodity Bond'!G13))</f>
      </c>
      <c r="H13" s="33">
        <f>IF('multi-step tree'!H13="","",IF(Abandonment!H39=0,0,'Net Cash Flow'!H13-'Commodity Bond'!H13))</f>
        <v>3403766.8892137455</v>
      </c>
      <c r="I13" s="33">
        <f>IF('multi-step tree'!I13="","",IF(Abandonment!I39=0,0,'Net Cash Flow'!I13-'Commodity Bond'!I13))</f>
      </c>
      <c r="J13" s="33">
        <f>IF('multi-step tree'!J13="","",IF(Abandonment!J39=0,0,'Net Cash Flow'!J13-'Commodity Bond'!J13))</f>
        <v>5460160.3756925445</v>
      </c>
      <c r="K13" s="33">
        <f>IF('multi-step tree'!K13="","",IF(Abandonment!K39=0,0,'Net Cash Flow'!K13-'Commodity Bond'!K13))</f>
      </c>
    </row>
    <row r="14" spans="2:11" ht="12.75">
      <c r="B14" s="33">
        <f>IF('multi-step tree'!B14="","",IF(Abandonment!B40=0,0,'Net Cash Flow'!B14-'Commodity Bond'!B14))</f>
      </c>
      <c r="C14" s="33">
        <f>IF('multi-step tree'!C14="","",IF(Abandonment!C40=0,0,'Net Cash Flow'!C14-'Commodity Bond'!C14))</f>
        <v>-3631053.727847853</v>
      </c>
      <c r="D14" s="33">
        <f>IF('multi-step tree'!D14="","",IF(Abandonment!D40=0,0,'Net Cash Flow'!D14-'Commodity Bond'!D14))</f>
      </c>
      <c r="E14" s="33">
        <f>IF('multi-step tree'!E14="","",IF(Abandonment!E40=0,0,'Net Cash Flow'!E14-'Commodity Bond'!E14))</f>
        <v>-2484278.66046721</v>
      </c>
      <c r="F14" s="33">
        <f>IF('multi-step tree'!F14="","",IF(Abandonment!F40=0,0,'Net Cash Flow'!F14-'Commodity Bond'!F14))</f>
      </c>
      <c r="G14" s="33">
        <f>IF('multi-step tree'!G14="","",IF(Abandonment!G40=0,0,'Net Cash Flow'!G14-'Commodity Bond'!G14))</f>
        <v>-1189222.9501769198</v>
      </c>
      <c r="H14" s="33">
        <f>IF('multi-step tree'!H14="","",IF(Abandonment!H40=0,0,'Net Cash Flow'!H14-'Commodity Bond'!H14))</f>
      </c>
      <c r="I14" s="33">
        <f>IF('multi-step tree'!I14="","",IF(Abandonment!I40=0,0,'Net Cash Flow'!I14-'Commodity Bond'!I14))</f>
        <v>273286.42978922324</v>
      </c>
      <c r="J14" s="33">
        <f>IF('multi-step tree'!J14="","",IF(Abandonment!J40=0,0,'Net Cash Flow'!J14-'Commodity Bond'!J14))</f>
      </c>
      <c r="K14" s="33">
        <f>IF('multi-step tree'!K14="","",IF(Abandonment!K40=0,0,'Net Cash Flow'!K14-'Commodity Bond'!K14))</f>
        <v>1924901.6224742536</v>
      </c>
    </row>
    <row r="15" spans="2:11" ht="12.75">
      <c r="B15" s="33">
        <f>IF('multi-step tree'!B15="","",IF(Abandonment!B41=0,0,'Net Cash Flow'!B15-'Commodity Bond'!B15))</f>
      </c>
      <c r="C15" s="33">
        <f>IF('multi-step tree'!C15="","",IF(Abandonment!C41=0,0,'Net Cash Flow'!C15-'Commodity Bond'!C15))</f>
      </c>
      <c r="D15" s="33">
        <f>IF('multi-step tree'!D15="","",IF(Abandonment!D41=0,0,'Net Cash Flow'!D15-'Commodity Bond'!D15))</f>
        <v>-5376807.623391204</v>
      </c>
      <c r="E15" s="33">
        <f>IF('multi-step tree'!E15="","",IF(Abandonment!E41=0,0,'Net Cash Flow'!E15-'Commodity Bond'!E15))</f>
      </c>
      <c r="F15" s="33">
        <f>IF('multi-step tree'!F15="","",IF(Abandonment!F41=0,0,'Net Cash Flow'!F15-'Commodity Bond'!F15))</f>
        <v>-4455762.53336738</v>
      </c>
      <c r="G15" s="33">
        <f>IF('multi-step tree'!G15="","",IF(Abandonment!G41=0,0,'Net Cash Flow'!G15-'Commodity Bond'!G15))</f>
      </c>
      <c r="H15" s="33">
        <f>IF('multi-step tree'!H15="","",IF(Abandonment!H41=0,0,'Net Cash Flow'!H15-'Commodity Bond'!H15))</f>
        <v>-3415624.2035424355</v>
      </c>
      <c r="I15" s="33">
        <f>IF('multi-step tree'!I15="","",IF(Abandonment!I41=0,0,'Net Cash Flow'!I15-'Commodity Bond'!I15))</f>
      </c>
      <c r="J15" s="33">
        <f>IF('multi-step tree'!J15="","",IF(Abandonment!J41=0,0,'Net Cash Flow'!J15-'Commodity Bond'!J15))</f>
        <v>-2240993.605226082</v>
      </c>
      <c r="K15" s="33">
        <f>IF('multi-step tree'!K15="","",IF(Abandonment!K41=0,0,'Net Cash Flow'!K15-'Commodity Bond'!K15))</f>
      </c>
    </row>
    <row r="16" spans="2:11" ht="12.75">
      <c r="B16" s="33">
        <f>IF('multi-step tree'!B16="","",IF(Abandonment!B42=0,0,'Net Cash Flow'!B16-'Commodity Bond'!B16))</f>
      </c>
      <c r="C16" s="33">
        <f>IF('multi-step tree'!C16="","",IF(Abandonment!C42=0,0,'Net Cash Flow'!C16-'Commodity Bond'!C16))</f>
      </c>
      <c r="D16" s="33">
        <f>IF('multi-step tree'!D16="","",IF(Abandonment!D42=0,0,'Net Cash Flow'!D16-'Commodity Bond'!D16))</f>
      </c>
      <c r="E16" s="33">
        <f>IF('multi-step tree'!E16="","",IF(Abandonment!E42=0,0,'Net Cash Flow'!E16-'Commodity Bond'!E16))</f>
        <v>0</v>
      </c>
      <c r="F16" s="33">
        <f>IF('multi-step tree'!F16="","",IF(Abandonment!F42=0,0,'Net Cash Flow'!F16-'Commodity Bond'!F16))</f>
      </c>
      <c r="G16" s="33">
        <f>IF('multi-step tree'!G16="","",IF(Abandonment!G42=0,0,'Net Cash Flow'!G16-'Commodity Bond'!G16))</f>
        <v>0</v>
      </c>
      <c r="H16" s="33">
        <f>IF('multi-step tree'!H16="","",IF(Abandonment!H42=0,0,'Net Cash Flow'!H16-'Commodity Bond'!H16))</f>
      </c>
      <c r="I16" s="33">
        <f>IF('multi-step tree'!I16="","",IF(Abandonment!I42=0,0,'Net Cash Flow'!I16-'Commodity Bond'!I16))</f>
        <v>0</v>
      </c>
      <c r="J16" s="33">
        <f>IF('multi-step tree'!J16="","",IF(Abandonment!J42=0,0,'Net Cash Flow'!J16-'Commodity Bond'!J16))</f>
      </c>
      <c r="K16" s="33">
        <f>IF('multi-step tree'!K16="","",IF(Abandonment!K42=0,0,'Net Cash Flow'!K16-'Commodity Bond'!K16))</f>
        <v>0</v>
      </c>
    </row>
    <row r="17" spans="2:11" ht="12.75">
      <c r="B17" s="33">
        <f>IF('multi-step tree'!B17="","",IF(Abandonment!B43=0,0,'Net Cash Flow'!B17-'Commodity Bond'!B17))</f>
      </c>
      <c r="C17" s="33">
        <f>IF('multi-step tree'!C17="","",IF(Abandonment!C43=0,0,'Net Cash Flow'!C17-'Commodity Bond'!C17))</f>
      </c>
      <c r="D17" s="33">
        <f>IF('multi-step tree'!D17="","",IF(Abandonment!D43=0,0,'Net Cash Flow'!D17-'Commodity Bond'!D17))</f>
      </c>
      <c r="E17" s="33">
        <f>IF('multi-step tree'!E17="","",IF(Abandonment!E43=0,0,'Net Cash Flow'!E17-'Commodity Bond'!E17))</f>
      </c>
      <c r="F17" s="33">
        <f>IF('multi-step tree'!F17="","",IF(Abandonment!F43=0,0,'Net Cash Flow'!F17-'Commodity Bond'!F17))</f>
        <v>0</v>
      </c>
      <c r="G17" s="33">
        <f>IF('multi-step tree'!G17="","",IF(Abandonment!G43=0,0,'Net Cash Flow'!G17-'Commodity Bond'!G17))</f>
      </c>
      <c r="H17" s="33">
        <f>IF('multi-step tree'!H17="","",IF(Abandonment!H43=0,0,'Net Cash Flow'!H17-'Commodity Bond'!H17))</f>
        <v>0</v>
      </c>
      <c r="I17" s="33">
        <f>IF('multi-step tree'!I17="","",IF(Abandonment!I43=0,0,'Net Cash Flow'!I17-'Commodity Bond'!I17))</f>
      </c>
      <c r="J17" s="33">
        <f>IF('multi-step tree'!J17="","",IF(Abandonment!J43=0,0,'Net Cash Flow'!J17-'Commodity Bond'!J17))</f>
        <v>0</v>
      </c>
      <c r="K17" s="33">
        <f>IF('multi-step tree'!K17="","",IF(Abandonment!K43=0,0,'Net Cash Flow'!K17-'Commodity Bond'!K17))</f>
      </c>
    </row>
    <row r="18" spans="2:11" ht="12.75">
      <c r="B18" s="33">
        <f>IF('multi-step tree'!B18="","",IF(Abandonment!B44=0,0,'Net Cash Flow'!B18-'Commodity Bond'!B18))</f>
      </c>
      <c r="C18" s="33">
        <f>IF('multi-step tree'!C18="","",IF(Abandonment!C44=0,0,'Net Cash Flow'!C18-'Commodity Bond'!C18))</f>
      </c>
      <c r="D18" s="33">
        <f>IF('multi-step tree'!D18="","",IF(Abandonment!D44=0,0,'Net Cash Flow'!D18-'Commodity Bond'!D18))</f>
      </c>
      <c r="E18" s="33">
        <f>IF('multi-step tree'!E18="","",IF(Abandonment!E44=0,0,'Net Cash Flow'!E18-'Commodity Bond'!E18))</f>
      </c>
      <c r="F18" s="33">
        <f>IF('multi-step tree'!F18="","",IF(Abandonment!F44=0,0,'Net Cash Flow'!F18-'Commodity Bond'!F18))</f>
      </c>
      <c r="G18" s="33">
        <f>IF('multi-step tree'!G18="","",IF(Abandonment!G44=0,0,'Net Cash Flow'!G18-'Commodity Bond'!G18))</f>
        <v>0</v>
      </c>
      <c r="H18" s="33">
        <f>IF('multi-step tree'!H18="","",IF(Abandonment!H44=0,0,'Net Cash Flow'!H18-'Commodity Bond'!H18))</f>
      </c>
      <c r="I18" s="33">
        <f>IF('multi-step tree'!I18="","",IF(Abandonment!I44=0,0,'Net Cash Flow'!I18-'Commodity Bond'!I18))</f>
        <v>0</v>
      </c>
      <c r="J18" s="33">
        <f>IF('multi-step tree'!J18="","",IF(Abandonment!J44=0,0,'Net Cash Flow'!J18-'Commodity Bond'!J18))</f>
      </c>
      <c r="K18" s="33">
        <f>IF('multi-step tree'!K18="","",IF(Abandonment!K44=0,0,'Net Cash Flow'!K18-'Commodity Bond'!K18))</f>
        <v>0</v>
      </c>
    </row>
    <row r="19" spans="2:11" ht="12.75">
      <c r="B19" s="33">
        <f>IF('multi-step tree'!B19="","",IF(Abandonment!B45=0,0,'Net Cash Flow'!B19-'Commodity Bond'!B19))</f>
      </c>
      <c r="C19" s="33">
        <f>IF('multi-step tree'!C19="","",IF(Abandonment!C45=0,0,'Net Cash Flow'!C19-'Commodity Bond'!C19))</f>
      </c>
      <c r="D19" s="33">
        <f>IF('multi-step tree'!D19="","",IF(Abandonment!D45=0,0,'Net Cash Flow'!D19-'Commodity Bond'!D19))</f>
      </c>
      <c r="E19" s="33">
        <f>IF('multi-step tree'!E19="","",IF(Abandonment!E45=0,0,'Net Cash Flow'!E19-'Commodity Bond'!E19))</f>
      </c>
      <c r="F19" s="33">
        <f>IF('multi-step tree'!F19="","",IF(Abandonment!F45=0,0,'Net Cash Flow'!F19-'Commodity Bond'!F19))</f>
      </c>
      <c r="G19" s="33">
        <f>IF('multi-step tree'!G19="","",IF(Abandonment!G45=0,0,'Net Cash Flow'!G19-'Commodity Bond'!G19))</f>
      </c>
      <c r="H19" s="33">
        <f>IF('multi-step tree'!H19="","",IF(Abandonment!H45=0,0,'Net Cash Flow'!H19-'Commodity Bond'!H19))</f>
        <v>0</v>
      </c>
      <c r="I19" s="33">
        <f>IF('multi-step tree'!I19="","",IF(Abandonment!I45=0,0,'Net Cash Flow'!I19-'Commodity Bond'!I19))</f>
      </c>
      <c r="J19" s="33">
        <f>IF('multi-step tree'!J19="","",IF(Abandonment!J45=0,0,'Net Cash Flow'!J19-'Commodity Bond'!J19))</f>
        <v>0</v>
      </c>
      <c r="K19" s="33">
        <f>IF('multi-step tree'!K19="","",IF(Abandonment!K45=0,0,'Net Cash Flow'!K19-'Commodity Bond'!K19))</f>
      </c>
    </row>
    <row r="20" spans="2:11" ht="12.75">
      <c r="B20" s="33">
        <f>IF('multi-step tree'!B20="","",IF(Abandonment!B46=0,0,'Net Cash Flow'!B20-'Commodity Bond'!B20))</f>
      </c>
      <c r="C20" s="33">
        <f>IF('multi-step tree'!C20="","",IF(Abandonment!C46=0,0,'Net Cash Flow'!C20-'Commodity Bond'!C20))</f>
      </c>
      <c r="D20" s="33">
        <f>IF('multi-step tree'!D20="","",IF(Abandonment!D46=0,0,'Net Cash Flow'!D20-'Commodity Bond'!D20))</f>
      </c>
      <c r="E20" s="33">
        <f>IF('multi-step tree'!E20="","",IF(Abandonment!E46=0,0,'Net Cash Flow'!E20-'Commodity Bond'!E20))</f>
      </c>
      <c r="F20" s="33">
        <f>IF('multi-step tree'!F20="","",IF(Abandonment!F46=0,0,'Net Cash Flow'!F20-'Commodity Bond'!F20))</f>
      </c>
      <c r="G20" s="33">
        <f>IF('multi-step tree'!G20="","",IF(Abandonment!G46=0,0,'Net Cash Flow'!G20-'Commodity Bond'!G20))</f>
      </c>
      <c r="H20" s="33">
        <f>IF('multi-step tree'!H20="","",IF(Abandonment!H46=0,0,'Net Cash Flow'!H20-'Commodity Bond'!H20))</f>
      </c>
      <c r="I20" s="33">
        <f>IF('multi-step tree'!I20="","",IF(Abandonment!I46=0,0,'Net Cash Flow'!I20-'Commodity Bond'!I20))</f>
        <v>0</v>
      </c>
      <c r="J20" s="33">
        <f>IF('multi-step tree'!J20="","",IF(Abandonment!J46=0,0,'Net Cash Flow'!J20-'Commodity Bond'!J20))</f>
      </c>
      <c r="K20" s="33">
        <f>IF('multi-step tree'!K20="","",IF(Abandonment!K46=0,0,'Net Cash Flow'!K20-'Commodity Bond'!K20))</f>
        <v>0</v>
      </c>
    </row>
    <row r="21" spans="2:11" ht="12.75">
      <c r="B21" s="33">
        <f>IF('multi-step tree'!B21="","",IF(Abandonment!B47=0,0,'Net Cash Flow'!B21-'Commodity Bond'!B21))</f>
      </c>
      <c r="C21" s="33">
        <f>IF('multi-step tree'!C21="","",IF(Abandonment!C47=0,0,'Net Cash Flow'!C21-'Commodity Bond'!C21))</f>
      </c>
      <c r="D21" s="33">
        <f>IF('multi-step tree'!D21="","",IF(Abandonment!D47=0,0,'Net Cash Flow'!D21-'Commodity Bond'!D21))</f>
      </c>
      <c r="E21" s="33">
        <f>IF('multi-step tree'!E21="","",IF(Abandonment!E47=0,0,'Net Cash Flow'!E21-'Commodity Bond'!E21))</f>
      </c>
      <c r="F21" s="33">
        <f>IF('multi-step tree'!F21="","",IF(Abandonment!F47=0,0,'Net Cash Flow'!F21-'Commodity Bond'!F21))</f>
      </c>
      <c r="G21" s="33">
        <f>IF('multi-step tree'!G21="","",IF(Abandonment!G47=0,0,'Net Cash Flow'!G21-'Commodity Bond'!G21))</f>
      </c>
      <c r="H21" s="33">
        <f>IF('multi-step tree'!H21="","",IF(Abandonment!H47=0,0,'Net Cash Flow'!H21-'Commodity Bond'!H21))</f>
      </c>
      <c r="I21" s="33">
        <f>IF('multi-step tree'!I21="","",IF(Abandonment!I47=0,0,'Net Cash Flow'!I21-'Commodity Bond'!I21))</f>
      </c>
      <c r="J21" s="33">
        <f>IF('multi-step tree'!J21="","",IF(Abandonment!J47=0,0,'Net Cash Flow'!J21-'Commodity Bond'!J21))</f>
        <v>0</v>
      </c>
      <c r="K21" s="33">
        <f>IF('multi-step tree'!K21="","",IF(Abandonment!K47=0,0,'Net Cash Flow'!K21-'Commodity Bond'!K21))</f>
      </c>
    </row>
    <row r="22" spans="2:11" ht="12.75">
      <c r="B22" s="33">
        <f>IF('multi-step tree'!B22="","",IF(Abandonment!B48=0,0,'Net Cash Flow'!B22-'Commodity Bond'!B22))</f>
      </c>
      <c r="C22" s="33">
        <f>IF('multi-step tree'!C22="","",IF(Abandonment!C48=0,0,'Net Cash Flow'!C22-'Commodity Bond'!C22))</f>
      </c>
      <c r="D22" s="33">
        <f>IF('multi-step tree'!D22="","",IF(Abandonment!D48=0,0,'Net Cash Flow'!D22-'Commodity Bond'!D22))</f>
      </c>
      <c r="E22" s="33">
        <f>IF('multi-step tree'!E22="","",IF(Abandonment!E48=0,0,'Net Cash Flow'!E22-'Commodity Bond'!E22))</f>
      </c>
      <c r="F22" s="33">
        <f>IF('multi-step tree'!F22="","",IF(Abandonment!F48=0,0,'Net Cash Flow'!F22-'Commodity Bond'!F22))</f>
      </c>
      <c r="G22" s="33">
        <f>IF('multi-step tree'!G22="","",IF(Abandonment!G48=0,0,'Net Cash Flow'!G22-'Commodity Bond'!G22))</f>
      </c>
      <c r="H22" s="33">
        <f>IF('multi-step tree'!H22="","",IF(Abandonment!H48=0,0,'Net Cash Flow'!H22-'Commodity Bond'!H22))</f>
      </c>
      <c r="I22" s="33">
        <f>IF('multi-step tree'!I22="","",IF(Abandonment!I48=0,0,'Net Cash Flow'!I22-'Commodity Bond'!I22))</f>
      </c>
      <c r="J22" s="33">
        <f>IF('multi-step tree'!J22="","",IF(Abandonment!J48=0,0,'Net Cash Flow'!J22-'Commodity Bond'!J22))</f>
      </c>
      <c r="K22" s="33">
        <f>IF('multi-step tree'!K22="","",IF(Abandonment!K48=0,0,'Net Cash Flow'!K22-'Commodity Bond'!K22))</f>
        <v>0</v>
      </c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6" spans="1:11" ht="12.75">
      <c r="A26" s="2" t="s">
        <v>86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2.75">
      <c r="A28" t="s">
        <v>83</v>
      </c>
    </row>
    <row r="29" ht="12.75">
      <c r="B29" t="s">
        <v>58</v>
      </c>
    </row>
    <row r="30" spans="1:12" ht="12.75">
      <c r="A30" s="1"/>
      <c r="B30" s="33">
        <f>IF('multi-step tree'!B4="","",B4+(p*C29+(1-p)*C31)*EXP(-rf))</f>
      </c>
      <c r="C30" s="33">
        <f>IF('multi-step tree'!C4="","",C4+(p*D29+(1-p)*D31)*EXP(-rf))</f>
      </c>
      <c r="D30" s="33">
        <f>IF('multi-step tree'!D4="","",D4+(p*E29+(1-p)*E31)*EXP(-rf))</f>
      </c>
      <c r="E30" s="33">
        <f>IF('multi-step tree'!E4="","",E4+(p*F29+(1-p)*F31)*EXP(-rf))</f>
      </c>
      <c r="F30" s="33">
        <f>IF('multi-step tree'!F4="","",F4+(p*G29+(1-p)*G31)*EXP(-rf))</f>
      </c>
      <c r="G30" s="33">
        <f>IF('multi-step tree'!G4="","",G4+(p*H29+(1-p)*H31)*EXP(-rf))</f>
      </c>
      <c r="H30" s="33">
        <f>IF('multi-step tree'!H4="","",H4+(p*I29+(1-p)*I31)*EXP(-rf))</f>
      </c>
      <c r="I30" s="33">
        <f>IF('multi-step tree'!I4="","",I4+(p*J29+(1-p)*J31)*EXP(-rf))</f>
      </c>
      <c r="J30" s="33">
        <f>IF('multi-step tree'!J4="","",J4+(p*K29+(1-p)*K31)*EXP(-rf))</f>
      </c>
      <c r="K30" s="33">
        <f>IF('multi-step tree'!K4="","",K4)</f>
        <v>224712411.88941398</v>
      </c>
      <c r="L30" s="29"/>
    </row>
    <row r="31" spans="2:11" ht="12.75">
      <c r="B31" s="33">
        <f>IF('multi-step tree'!B5="","",B5+(p*C30+(1-p)*C32)*EXP(-rf))</f>
      </c>
      <c r="C31" s="33">
        <f>IF('multi-step tree'!C5="","",C5+(p*D30+(1-p)*D32)*EXP(-rf))</f>
      </c>
      <c r="D31" s="33">
        <f>IF('multi-step tree'!D5="","",D5+(p*E30+(1-p)*E32)*EXP(-rf))</f>
      </c>
      <c r="E31" s="33">
        <f>IF('multi-step tree'!E5="","",E5+(p*F30+(1-p)*F32)*EXP(-rf))</f>
      </c>
      <c r="F31" s="33">
        <f>IF('multi-step tree'!F5="","",F5+(p*G30+(1-p)*G32)*EXP(-rf))</f>
      </c>
      <c r="G31" s="33">
        <f>IF('multi-step tree'!G5="","",G5+(p*H30+(1-p)*H32)*EXP(-rf))</f>
      </c>
      <c r="H31" s="33">
        <f>IF('multi-step tree'!H5="","",H5+(p*I30+(1-p)*I32)*EXP(-rf))</f>
      </c>
      <c r="I31" s="33">
        <f>IF('multi-step tree'!I5="","",I5+(p*J30+(1-p)*J32)*EXP(-rf))</f>
      </c>
      <c r="J31" s="33">
        <f>IF('multi-step tree'!J5="","",J5+(p*K30+(1-p)*K32)*EXP(-rf))</f>
        <v>312936477.5497931</v>
      </c>
      <c r="K31" s="33">
        <f>IF('multi-step tree'!K5="","",K5)</f>
      </c>
    </row>
    <row r="32" spans="2:11" ht="12.75">
      <c r="B32" s="33">
        <f>IF('multi-step tree'!B6="","",B6+(p*C31+(1-p)*C33)*EXP(-rf))</f>
      </c>
      <c r="C32" s="33">
        <f>IF('multi-step tree'!C6="","",C6+(p*D31+(1-p)*D33)*EXP(-rf))</f>
      </c>
      <c r="D32" s="33">
        <f>IF('multi-step tree'!D6="","",D6+(p*E31+(1-p)*E33)*EXP(-rf))</f>
      </c>
      <c r="E32" s="33">
        <f>IF('multi-step tree'!E6="","",E6+(p*F31+(1-p)*F33)*EXP(-rf))</f>
      </c>
      <c r="F32" s="33">
        <f>IF('multi-step tree'!F6="","",F6+(p*G31+(1-p)*G33)*EXP(-rf))</f>
      </c>
      <c r="G32" s="33">
        <f>IF('multi-step tree'!G6="","",G6+(p*H31+(1-p)*H33)*EXP(-rf))</f>
      </c>
      <c r="H32" s="33">
        <f>IF('multi-step tree'!H6="","",H6+(p*I31+(1-p)*I33)*EXP(-rf))</f>
      </c>
      <c r="I32" s="33">
        <f>IF('multi-step tree'!I6="","",I6+(p*J31+(1-p)*J33)*EXP(-rf))</f>
        <v>324069766.51686704</v>
      </c>
      <c r="J32" s="33">
        <f>IF('multi-step tree'!J6="","",J6+(p*K31+(1-p)*K33)*EXP(-rf))</f>
      </c>
      <c r="K32" s="33">
        <f>IF('multi-step tree'!K6="","",K6)</f>
        <v>122997879.72867161</v>
      </c>
    </row>
    <row r="33" spans="2:11" ht="12.75">
      <c r="B33" s="33">
        <f>IF('multi-step tree'!B7="","",B7+(p*C32+(1-p)*C34)*EXP(-rf))</f>
      </c>
      <c r="C33" s="33">
        <f>IF('multi-step tree'!C7="","",C7+(p*D32+(1-p)*D34)*EXP(-rf))</f>
      </c>
      <c r="D33" s="33">
        <f>IF('multi-step tree'!D7="","",D7+(p*E32+(1-p)*E34)*EXP(-rf))</f>
      </c>
      <c r="E33" s="33">
        <f>IF('multi-step tree'!E7="","",E7+(p*F32+(1-p)*F34)*EXP(-rf))</f>
      </c>
      <c r="F33" s="33">
        <f>IF('multi-step tree'!F7="","",F7+(p*G32+(1-p)*G34)*EXP(-rf))</f>
      </c>
      <c r="G33" s="33">
        <f>IF('multi-step tree'!G7="","",G7+(p*H32+(1-p)*H34)*EXP(-rf))</f>
      </c>
      <c r="H33" s="33">
        <f>IF('multi-step tree'!H7="","",H7+(p*I32+(1-p)*I34)*EXP(-rf))</f>
        <v>294613775.3700131</v>
      </c>
      <c r="I33" s="33">
        <f>IF('multi-step tree'!I7="","",I7+(p*J32+(1-p)*J34)*EXP(-rf))</f>
      </c>
      <c r="J33" s="33">
        <f>IF('multi-step tree'!J7="","",J7+(p*K32+(1-p)*K34)*EXP(-rf))</f>
        <v>168293783.74064547</v>
      </c>
      <c r="K33" s="33">
        <f>IF('multi-step tree'!K7="","",K7)</f>
      </c>
    </row>
    <row r="34" spans="2:11" ht="12.75">
      <c r="B34" s="33">
        <f>IF('multi-step tree'!B8="","",B8+(p*C33+(1-p)*C35)*EXP(-rf))</f>
      </c>
      <c r="C34" s="33">
        <f>IF('multi-step tree'!C8="","",C8+(p*D33+(1-p)*D35)*EXP(-rf))</f>
      </c>
      <c r="D34" s="33">
        <f>IF('multi-step tree'!D8="","",D8+(p*E33+(1-p)*E35)*EXP(-rf))</f>
      </c>
      <c r="E34" s="33">
        <f>IF('multi-step tree'!E8="","",E8+(p*F33+(1-p)*F35)*EXP(-rf))</f>
      </c>
      <c r="F34" s="33">
        <f>IF('multi-step tree'!F8="","",F8+(p*G33+(1-p)*G35)*EXP(-rf))</f>
      </c>
      <c r="G34" s="33">
        <f>IF('multi-step tree'!G8="","",G8+(p*H33+(1-p)*H35)*EXP(-rf))</f>
        <v>246444939.0525646</v>
      </c>
      <c r="H34" s="33">
        <f>IF('multi-step tree'!H8="","",H8+(p*I33+(1-p)*I35)*EXP(-rf))</f>
      </c>
      <c r="I34" s="33">
        <f>IF('multi-step tree'!I8="","",I8+(p*J33+(1-p)*J35)*EXP(-rf))</f>
        <v>169803393.26478288</v>
      </c>
      <c r="J34" s="33">
        <f>IF('multi-step tree'!J8="","",J8+(p*K33+(1-p)*K35)*EXP(-rf))</f>
      </c>
      <c r="K34" s="33">
        <f>IF('multi-step tree'!K8="","",K8)</f>
        <v>64897617.03331382</v>
      </c>
    </row>
    <row r="35" spans="2:11" ht="12.75">
      <c r="B35" s="33">
        <f>IF('multi-step tree'!B9="","",B9+(p*C34+(1-p)*C36)*EXP(-rf))</f>
      </c>
      <c r="C35" s="33">
        <f>IF('multi-step tree'!C9="","",C9+(p*D34+(1-p)*D36)*EXP(-rf))</f>
      </c>
      <c r="D35" s="33">
        <f>IF('multi-step tree'!D9="","",D9+(p*E34+(1-p)*E36)*EXP(-rf))</f>
      </c>
      <c r="E35" s="33">
        <f>IF('multi-step tree'!E9="","",E9+(p*F34+(1-p)*F36)*EXP(-rf))</f>
      </c>
      <c r="F35" s="33">
        <f>IF('multi-step tree'!F9="","",F9+(p*G34+(1-p)*G36)*EXP(-rf))</f>
        <v>192217458.78499362</v>
      </c>
      <c r="G35" s="33">
        <f>IF('multi-step tree'!G9="","",G9+(p*H34+(1-p)*H36)*EXP(-rf))</f>
      </c>
      <c r="H35" s="33">
        <f>IF('multi-step tree'!H9="","",H9+(p*I34+(1-p)*I36)*EXP(-rf))</f>
        <v>148364566.8999983</v>
      </c>
      <c r="I35" s="33">
        <f>IF('multi-step tree'!I9="","",I9+(p*J34+(1-p)*J36)*EXP(-rf))</f>
      </c>
      <c r="J35" s="33">
        <f>IF('multi-step tree'!J9="","",J9+(p*K34+(1-p)*K36)*EXP(-rf))</f>
        <v>85672566.0173515</v>
      </c>
      <c r="K35" s="33">
        <f>IF('multi-step tree'!K9="","",K9)</f>
      </c>
    </row>
    <row r="36" spans="2:11" ht="12.75">
      <c r="B36" s="33">
        <f>IF('multi-step tree'!B10="","",B10+(p*C35+(1-p)*C37)*EXP(-rf))</f>
      </c>
      <c r="C36" s="33">
        <f>IF('multi-step tree'!C10="","",C10+(p*D35+(1-p)*D37)*EXP(-rf))</f>
      </c>
      <c r="D36" s="33">
        <f>IF('multi-step tree'!D10="","",D10+(p*E35+(1-p)*E37)*EXP(-rf))</f>
      </c>
      <c r="E36" s="33">
        <f>IF('multi-step tree'!E10="","",E10+(p*F35+(1-p)*F37)*EXP(-rf))</f>
        <v>138997184.66601393</v>
      </c>
      <c r="F36" s="33">
        <f>IF('multi-step tree'!F10="","",F10+(p*G35+(1-p)*G37)*EXP(-rf))</f>
      </c>
      <c r="G36" s="33">
        <f>IF('multi-step tree'!G10="","",G10+(p*H35+(1-p)*H37)*EXP(-rf))</f>
        <v>116461786.92457083</v>
      </c>
      <c r="H36" s="33">
        <f>IF('multi-step tree'!H10="","",H10+(p*I35+(1-p)*I37)*EXP(-rf))</f>
      </c>
      <c r="I36" s="33">
        <f>IF('multi-step tree'!I10="","",I10+(p*J35+(1-p)*J37)*EXP(-rf))</f>
        <v>81685042.61610803</v>
      </c>
      <c r="J36" s="33">
        <f>IF('multi-step tree'!J10="","",J10+(p*K35+(1-p)*K37)*EXP(-rf))</f>
      </c>
      <c r="K36" s="33">
        <f>IF('multi-step tree'!K10="","",K10)</f>
        <v>31710220.369728275</v>
      </c>
    </row>
    <row r="37" spans="2:11" ht="12.75">
      <c r="B37" s="33">
        <f>IF('multi-step tree'!B11="","",B11+(p*C36+(1-p)*C38)*EXP(-rf))</f>
      </c>
      <c r="C37" s="33">
        <f>IF('multi-step tree'!C11="","",C11+(p*D36+(1-p)*D38)*EXP(-rf))</f>
      </c>
      <c r="D37" s="33">
        <f>IF('multi-step tree'!D11="","",D11+(p*E36+(1-p)*E38)*EXP(-rf))</f>
        <v>90839931.28330302</v>
      </c>
      <c r="E37" s="33">
        <f>IF('multi-step tree'!E11="","",E11+(p*F36+(1-p)*F38)*EXP(-rf))</f>
      </c>
      <c r="F37" s="33">
        <f>IF('multi-step tree'!F11="","",F11+(p*G36+(1-p)*G38)*EXP(-rf))</f>
        <v>81548190.0365241</v>
      </c>
      <c r="G37" s="33">
        <f>IF('multi-step tree'!G11="","",G11+(p*H36+(1-p)*H38)*EXP(-rf))</f>
      </c>
      <c r="H37" s="33">
        <f>IF('multi-step tree'!H11="","",H11+(p*I36+(1-p)*I38)*EXP(-rf))</f>
        <v>64825693.44121098</v>
      </c>
      <c r="I37" s="33">
        <f>IF('multi-step tree'!I11="","",I11+(p*J36+(1-p)*J38)*EXP(-rf))</f>
      </c>
      <c r="J37" s="33">
        <f>IF('multi-step tree'!J11="","",J11+(p*K36+(1-p)*K38)*EXP(-rf))</f>
        <v>38478577.58757964</v>
      </c>
      <c r="K37" s="33">
        <f>IF('multi-step tree'!K11="","",K11)</f>
      </c>
    </row>
    <row r="38" spans="1:11" ht="12.75">
      <c r="A38" s="4"/>
      <c r="B38" s="33">
        <f>IF('multi-step tree'!B12="","",B12+(p*C37+(1-p)*C39)*EXP(-rf))</f>
      </c>
      <c r="C38" s="33">
        <f>IF('multi-step tree'!C12="","",C12+(p*D37+(1-p)*D39)*EXP(-rf))</f>
        <v>50325762.56196934</v>
      </c>
      <c r="D38" s="33">
        <f>IF('multi-step tree'!D12="","",D12+(p*E37+(1-p)*E39)*EXP(-rf))</f>
      </c>
      <c r="E38" s="33">
        <f>IF('multi-step tree'!E12="","",E12+(p*F37+(1-p)*F39)*EXP(-rf))</f>
        <v>48542664.882583596</v>
      </c>
      <c r="F38" s="33">
        <f>IF('multi-step tree'!F12="","",F12+(p*G37+(1-p)*G39)*EXP(-rf))</f>
      </c>
      <c r="G38" s="33">
        <f>IF('multi-step tree'!G12="","",G12+(p*H37+(1-p)*H39)*EXP(-rf))</f>
        <v>42635050.247562155</v>
      </c>
      <c r="H38" s="33">
        <f>IF('multi-step tree'!H12="","",H12+(p*I37+(1-p)*I39)*EXP(-rf))</f>
      </c>
      <c r="I38" s="33">
        <f>IF('multi-step tree'!I12="","",I12+(p*J37+(1-p)*J39)*EXP(-rf))</f>
        <v>31351042.034176856</v>
      </c>
      <c r="J38" s="33">
        <f>IF('multi-step tree'!J12="","",J12+(p*K37+(1-p)*K39)*EXP(-rf))</f>
      </c>
      <c r="K38" s="33">
        <f>IF('multi-step tree'!K12="","",K12)</f>
        <v>12753278.589942291</v>
      </c>
    </row>
    <row r="39" spans="2:11" ht="12.75">
      <c r="B39" s="33">
        <f>IF('multi-step tree'!B13="","",B13+(p*C38+(1-p)*C40)*EXP(-rf))</f>
        <v>19294594.520983357</v>
      </c>
      <c r="C39" s="33">
        <f>IF('multi-step tree'!C13="","",C13+(p*D38+(1-p)*D40)*EXP(-rf))</f>
      </c>
      <c r="D39" s="33">
        <f>IF('multi-step tree'!D13="","",D13+(p*E38+(1-p)*E40)*EXP(-rf))</f>
        <v>21075956.362227604</v>
      </c>
      <c r="E39" s="33">
        <f>IF('multi-step tree'!E13="","",E13+(p*F38+(1-p)*F40)*EXP(-rf))</f>
      </c>
      <c r="F39" s="33">
        <f>IF('multi-step tree'!F13="","",F13+(p*G38+(1-p)*G40)*EXP(-rf))</f>
        <v>20788408.107921023</v>
      </c>
      <c r="G39" s="33">
        <f>IF('multi-step tree'!G13="","",G13+(p*H38+(1-p)*H40)*EXP(-rf))</f>
      </c>
      <c r="H39" s="33">
        <f>IF('multi-step tree'!H13="","",H13+(p*I38+(1-p)*I40)*EXP(-rf))</f>
        <v>17858172.97352574</v>
      </c>
      <c r="I39" s="33">
        <f>IF('multi-step tree'!I13="","",I13+(p*J38+(1-p)*J40)*EXP(-rf))</f>
      </c>
      <c r="J39" s="33">
        <f>IF('multi-step tree'!J13="","",J13+(p*K38+(1-p)*K40)*EXP(-rf))</f>
        <v>11520943.637317862</v>
      </c>
      <c r="K39" s="33">
        <f>IF('multi-step tree'!K13="","",K13)</f>
      </c>
    </row>
    <row r="40" spans="2:11" ht="12.75">
      <c r="B40" s="33">
        <f>IF('multi-step tree'!B14="","",B14+(p*C39+(1-p)*C41)*EXP(-rf))</f>
      </c>
      <c r="C40" s="33">
        <f>IF('multi-step tree'!C14="","",C14+(p*D39+(1-p)*D41)*EXP(-rf))</f>
        <v>1951245.0011433507</v>
      </c>
      <c r="D40" s="33">
        <f>IF('multi-step tree'!D14="","",D14+(p*E39+(1-p)*E41)*EXP(-rf))</f>
      </c>
      <c r="E40" s="33">
        <f>IF('multi-step tree'!E14="","",E14+(p*F39+(1-p)*F41)*EXP(-rf))</f>
        <v>3824280.863282809</v>
      </c>
      <c r="F40" s="33">
        <f>IF('multi-step tree'!F14="","",F14+(p*G39+(1-p)*G41)*EXP(-rf))</f>
      </c>
      <c r="G40" s="33">
        <f>IF('multi-step tree'!G14="","",G14+(p*H39+(1-p)*H41)*EXP(-rf))</f>
        <v>4551388.434483014</v>
      </c>
      <c r="H40" s="33">
        <f>IF('multi-step tree'!H14="","",H14+(p*I39+(1-p)*I41)*EXP(-rf))</f>
      </c>
      <c r="I40" s="33">
        <f>IF('multi-step tree'!I14="","",I14+(p*J39+(1-p)*J41)*EXP(-rf))</f>
        <v>3938773.808943878</v>
      </c>
      <c r="J40" s="33">
        <f>IF('multi-step tree'!J14="","",J14+(p*K39+(1-p)*K41)*EXP(-rf))</f>
      </c>
      <c r="K40" s="33">
        <f>IF('multi-step tree'!K14="","",K14)</f>
        <v>1924901.6224742536</v>
      </c>
    </row>
    <row r="41" spans="2:11" ht="12.75">
      <c r="B41" s="33">
        <f>IF('multi-step tree'!B15="","",B15+(p*C40+(1-p)*C42)*EXP(-rf))</f>
      </c>
      <c r="C41" s="33">
        <f>IF('multi-step tree'!C15="","",C15+(p*D40+(1-p)*D42)*EXP(-rf))</f>
      </c>
      <c r="D41" s="33">
        <f>IF('multi-step tree'!D15="","",D15+(p*E40+(1-p)*E42)*EXP(-rf))</f>
        <v>-4727609.9696481805</v>
      </c>
      <c r="E41" s="33">
        <f>IF('multi-step tree'!E15="","",E15+(p*F40+(1-p)*F42)*EXP(-rf))</f>
      </c>
      <c r="F41" s="33">
        <f>IF('multi-step tree'!F15="","",F15+(p*G40+(1-p)*G42)*EXP(-rf))</f>
        <v>-3231774.37458166</v>
      </c>
      <c r="G41" s="33">
        <f>IF('multi-step tree'!G15="","",G15+(p*H40+(1-p)*H42)*EXP(-rf))</f>
      </c>
      <c r="H41" s="33">
        <f>IF('multi-step tree'!H15="","",H15+(p*I40+(1-p)*I42)*EXP(-rf))</f>
        <v>-2203156.5503156665</v>
      </c>
      <c r="I41" s="33">
        <f>IF('multi-step tree'!I15="","",I15+(p*J40+(1-p)*J42)*EXP(-rf))</f>
      </c>
      <c r="J41" s="33">
        <f>IF('multi-step tree'!J15="","",J15+(p*K40+(1-p)*K42)*EXP(-rf))</f>
        <v>-1489092.1619806322</v>
      </c>
      <c r="K41" s="33">
        <f>IF('multi-step tree'!K15="","",K15)</f>
      </c>
    </row>
    <row r="42" spans="2:11" ht="12.75">
      <c r="B42" s="33">
        <f>IF('multi-step tree'!B16="","",B16+(p*C41+(1-p)*C43)*EXP(-rf))</f>
      </c>
      <c r="C42" s="33">
        <f>IF('multi-step tree'!C16="","",C16+(p*D41+(1-p)*D43)*EXP(-rf))</f>
      </c>
      <c r="D42" s="33">
        <f>IF('multi-step tree'!D16="","",D16+(p*E41+(1-p)*E43)*EXP(-rf))</f>
      </c>
      <c r="E42" s="33">
        <f>IF('multi-step tree'!E16="","",E16+(p*F41+(1-p)*F43)*EXP(-rf))</f>
        <v>-1506633.4084795169</v>
      </c>
      <c r="F42" s="33">
        <f>IF('multi-step tree'!F16="","",F16+(p*G41+(1-p)*G43)*EXP(-rf))</f>
      </c>
      <c r="G42" s="33">
        <f>IF('multi-step tree'!G16="","",G16+(p*H41+(1-p)*H43)*EXP(-rf))</f>
        <v>-987969.0303981927</v>
      </c>
      <c r="H42" s="33">
        <f>IF('multi-step tree'!H16="","",H16+(p*I41+(1-p)*I43)*EXP(-rf))</f>
      </c>
      <c r="I42" s="33">
        <f>IF('multi-step tree'!I16="","",I16+(p*J41+(1-p)*J43)*EXP(-rf))</f>
        <v>-581666.373307709</v>
      </c>
      <c r="J42" s="33">
        <f>IF('multi-step tree'!J16="","",J16+(p*K41+(1-p)*K43)*EXP(-rf))</f>
      </c>
      <c r="K42" s="33">
        <f>IF('multi-step tree'!K16="","",K16)</f>
        <v>0</v>
      </c>
    </row>
    <row r="43" spans="2:11" ht="12.75">
      <c r="B43" s="33">
        <f>IF('multi-step tree'!B17="","",B17+(p*C42+(1-p)*C44)*EXP(-rf))</f>
      </c>
      <c r="C43" s="33">
        <f>IF('multi-step tree'!C17="","",C17+(p*D42+(1-p)*D44)*EXP(-rf))</f>
      </c>
      <c r="D43" s="33">
        <f>IF('multi-step tree'!D17="","",D17+(p*E42+(1-p)*E44)*EXP(-rf))</f>
      </c>
      <c r="E43" s="33">
        <f>IF('multi-step tree'!E17="","",E17+(p*F42+(1-p)*F44)*EXP(-rf))</f>
      </c>
      <c r="F43" s="33">
        <f>IF('multi-step tree'!F17="","",F17+(p*G42+(1-p)*G44)*EXP(-rf))</f>
        <v>-435674.0403924551</v>
      </c>
      <c r="G43" s="33">
        <f>IF('multi-step tree'!G17="","",G17+(p*H42+(1-p)*H44)*EXP(-rf))</f>
      </c>
      <c r="H43" s="33">
        <f>IF('multi-step tree'!H17="","",H17+(p*I42+(1-p)*I44)*EXP(-rf))</f>
        <v>-227209.42227439088</v>
      </c>
      <c r="I43" s="33">
        <f>IF('multi-step tree'!I17="","",I17+(p*J42+(1-p)*J44)*EXP(-rf))</f>
      </c>
      <c r="J43" s="33">
        <f>IF('multi-step tree'!J17="","",J17+(p*K42+(1-p)*K44)*EXP(-rf))</f>
        <v>0</v>
      </c>
      <c r="K43" s="33">
        <f>IF('multi-step tree'!K17="","",K17)</f>
      </c>
    </row>
    <row r="44" spans="2:11" ht="12.75">
      <c r="B44" s="33">
        <f>IF('multi-step tree'!B18="","",B18+(p*C43+(1-p)*C45)*EXP(-rf))</f>
      </c>
      <c r="C44" s="33">
        <f>IF('multi-step tree'!C18="","",C18+(p*D43+(1-p)*D45)*EXP(-rf))</f>
      </c>
      <c r="D44" s="33">
        <f>IF('multi-step tree'!D18="","",D18+(p*E43+(1-p)*E45)*EXP(-rf))</f>
      </c>
      <c r="E44" s="33">
        <f>IF('multi-step tree'!E18="","",E18+(p*F43+(1-p)*F45)*EXP(-rf))</f>
      </c>
      <c r="F44" s="33">
        <f>IF('multi-step tree'!F18="","",F18+(p*G43+(1-p)*G45)*EXP(-rf))</f>
      </c>
      <c r="G44" s="33">
        <f>IF('multi-step tree'!G18="","",G18+(p*H43+(1-p)*H45)*EXP(-rf))</f>
        <v>-88752.11622892397</v>
      </c>
      <c r="H44" s="33">
        <f>IF('multi-step tree'!H18="","",H18+(p*I43+(1-p)*I45)*EXP(-rf))</f>
      </c>
      <c r="I44" s="33">
        <f>IF('multi-step tree'!I18="","",I18+(p*J43+(1-p)*J45)*EXP(-rf))</f>
        <v>0</v>
      </c>
      <c r="J44" s="33">
        <f>IF('multi-step tree'!J18="","",J18+(p*K43+(1-p)*K45)*EXP(-rf))</f>
      </c>
      <c r="K44" s="33">
        <f>IF('multi-step tree'!K18="","",K18)</f>
        <v>0</v>
      </c>
    </row>
    <row r="45" spans="2:11" ht="12.75">
      <c r="B45" s="33">
        <f>IF('multi-step tree'!B19="","",B19+(p*C44+(1-p)*C46)*EXP(-rf))</f>
      </c>
      <c r="C45" s="33">
        <f>IF('multi-step tree'!C19="","",C19+(p*D44+(1-p)*D46)*EXP(-rf))</f>
      </c>
      <c r="D45" s="33">
        <f>IF('multi-step tree'!D19="","",D19+(p*E44+(1-p)*E46)*EXP(-rf))</f>
      </c>
      <c r="E45" s="33">
        <f>IF('multi-step tree'!E19="","",E19+(p*F44+(1-p)*F46)*EXP(-rf))</f>
      </c>
      <c r="F45" s="33">
        <f>IF('multi-step tree'!F19="","",F19+(p*G44+(1-p)*G46)*EXP(-rf))</f>
      </c>
      <c r="G45" s="33">
        <f>IF('multi-step tree'!G19="","",G19+(p*H44+(1-p)*H46)*EXP(-rf))</f>
      </c>
      <c r="H45" s="33">
        <f>IF('multi-step tree'!H19="","",H19+(p*I44+(1-p)*I46)*EXP(-rf))</f>
        <v>0</v>
      </c>
      <c r="I45" s="33">
        <f>IF('multi-step tree'!I19="","",I19+(p*J44+(1-p)*J46)*EXP(-rf))</f>
      </c>
      <c r="J45" s="33">
        <f>IF('multi-step tree'!J19="","",J19+(p*K44+(1-p)*K46)*EXP(-rf))</f>
        <v>0</v>
      </c>
      <c r="K45" s="33">
        <f>IF('multi-step tree'!K19="","",K19)</f>
      </c>
    </row>
    <row r="46" spans="2:11" ht="12.75">
      <c r="B46" s="33">
        <f>IF('multi-step tree'!B20="","",B20+(p*C45+(1-p)*C47)*EXP(-rf))</f>
      </c>
      <c r="C46" s="33">
        <f>IF('multi-step tree'!C20="","",C20+(p*D45+(1-p)*D47)*EXP(-rf))</f>
      </c>
      <c r="D46" s="33">
        <f>IF('multi-step tree'!D20="","",D20+(p*E45+(1-p)*E47)*EXP(-rf))</f>
      </c>
      <c r="E46" s="33">
        <f>IF('multi-step tree'!E20="","",E20+(p*F45+(1-p)*F47)*EXP(-rf))</f>
      </c>
      <c r="F46" s="33">
        <f>IF('multi-step tree'!F20="","",F20+(p*G45+(1-p)*G47)*EXP(-rf))</f>
      </c>
      <c r="G46" s="33">
        <f>IF('multi-step tree'!G20="","",G20+(p*H45+(1-p)*H47)*EXP(-rf))</f>
      </c>
      <c r="H46" s="33">
        <f>IF('multi-step tree'!H20="","",H20+(p*I45+(1-p)*I47)*EXP(-rf))</f>
      </c>
      <c r="I46" s="33">
        <f>IF('multi-step tree'!I20="","",I20+(p*J45+(1-p)*J47)*EXP(-rf))</f>
        <v>0</v>
      </c>
      <c r="J46" s="33">
        <f>IF('multi-step tree'!J20="","",J20+(p*K45+(1-p)*K47)*EXP(-rf))</f>
      </c>
      <c r="K46" s="33">
        <f>IF('multi-step tree'!K20="","",K20)</f>
        <v>0</v>
      </c>
    </row>
    <row r="47" spans="2:11" ht="12.75">
      <c r="B47" s="33">
        <f>IF('multi-step tree'!B21="","",B21+(p*C46+(1-p)*C48)*EXP(-rf))</f>
      </c>
      <c r="C47" s="33">
        <f>IF('multi-step tree'!C21="","",C21+(p*D46+(1-p)*D48)*EXP(-rf))</f>
      </c>
      <c r="D47" s="33">
        <f>IF('multi-step tree'!D21="","",D21+(p*E46+(1-p)*E48)*EXP(-rf))</f>
      </c>
      <c r="E47" s="33">
        <f>IF('multi-step tree'!E21="","",E21+(p*F46+(1-p)*F48)*EXP(-rf))</f>
      </c>
      <c r="F47" s="33">
        <f>IF('multi-step tree'!F21="","",F21+(p*G46+(1-p)*G48)*EXP(-rf))</f>
      </c>
      <c r="G47" s="33">
        <f>IF('multi-step tree'!G21="","",G21+(p*H46+(1-p)*H48)*EXP(-rf))</f>
      </c>
      <c r="H47" s="33">
        <f>IF('multi-step tree'!H21="","",H21+(p*I46+(1-p)*I48)*EXP(-rf))</f>
      </c>
      <c r="I47" s="33">
        <f>IF('multi-step tree'!I21="","",I21+(p*J46+(1-p)*J48)*EXP(-rf))</f>
      </c>
      <c r="J47" s="33">
        <f>IF('multi-step tree'!J21="","",J21+(p*K46+(1-p)*K48)*EXP(-rf))</f>
        <v>0</v>
      </c>
      <c r="K47" s="33">
        <f>IF('multi-step tree'!K21="","",K21)</f>
      </c>
    </row>
    <row r="48" spans="2:11" ht="12.75">
      <c r="B48" s="33">
        <f>IF('multi-step tree'!B22="","",B22+(p*C47+(1-p)*C49)*EXP(-rf))</f>
      </c>
      <c r="C48" s="33">
        <f>IF('multi-step tree'!C22="","",C22+(p*D47+(1-p)*D49)*EXP(-rf))</f>
      </c>
      <c r="D48" s="33">
        <f>IF('multi-step tree'!D22="","",D22+(p*E47+(1-p)*E49)*EXP(-rf))</f>
      </c>
      <c r="E48" s="33">
        <f>IF('multi-step tree'!E22="","",E22+(p*F47+(1-p)*F49)*EXP(-rf))</f>
      </c>
      <c r="F48" s="33">
        <f>IF('multi-step tree'!F22="","",F22+(p*G47+(1-p)*G49)*EXP(-rf))</f>
      </c>
      <c r="G48" s="33">
        <f>IF('multi-step tree'!G22="","",G22+(p*H47+(1-p)*H49)*EXP(-rf))</f>
      </c>
      <c r="H48" s="33">
        <f>IF('multi-step tree'!H22="","",H22+(p*I47+(1-p)*I49)*EXP(-rf))</f>
      </c>
      <c r="I48" s="33">
        <f>IF('multi-step tree'!I22="","",I22+(p*J47+(1-p)*J49)*EXP(-rf))</f>
      </c>
      <c r="J48" s="33">
        <f>IF('multi-step tree'!J22="","",J22+(p*K47+(1-p)*K49)*EXP(-rf))</f>
      </c>
      <c r="K48" s="33">
        <f>IF('multi-step tree'!K22="","",K22)</f>
        <v>0</v>
      </c>
    </row>
    <row r="49" spans="2:11" ht="12.7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1" spans="1:11" ht="12.75">
      <c r="A51" s="2" t="s">
        <v>87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ht="12.75">
      <c r="J52" s="33"/>
    </row>
    <row r="53" spans="1:12" ht="12.75">
      <c r="A53" s="1"/>
      <c r="B53" s="33"/>
      <c r="C53" s="33"/>
      <c r="D53" s="33"/>
      <c r="E53" s="33"/>
      <c r="F53" s="33"/>
      <c r="G53" s="33"/>
      <c r="H53" s="33"/>
      <c r="I53" s="33"/>
      <c r="J53" s="36"/>
      <c r="K53" s="33"/>
      <c r="L53" s="29"/>
    </row>
    <row r="54" spans="2:11" ht="12.75">
      <c r="B54" s="33"/>
      <c r="C54" s="33"/>
      <c r="D54" s="33"/>
      <c r="E54" s="33"/>
      <c r="F54" s="33"/>
      <c r="G54" s="33"/>
      <c r="H54" s="33"/>
      <c r="I54" s="33"/>
      <c r="J54" s="40"/>
      <c r="K54" s="33"/>
    </row>
    <row r="55" spans="2:11" ht="12.75">
      <c r="B55" s="33">
        <f>IF('multi-step tree'!B4="","",B30+'Naive Debt Val (2)'!B30)</f>
      </c>
      <c r="C55" s="33">
        <f>IF('multi-step tree'!C4="","",C30+'Naive Debt Val (2)'!C30)</f>
      </c>
      <c r="D55" s="33">
        <f>IF('multi-step tree'!D4="","",D30+'Naive Debt Val (2)'!D30)</f>
      </c>
      <c r="E55" s="33">
        <f>IF('multi-step tree'!E4="","",E30+'Naive Debt Val (2)'!E30)</f>
      </c>
      <c r="F55" s="33">
        <f>IF('multi-step tree'!F4="","",F30+'Naive Debt Val (2)'!F30)</f>
      </c>
      <c r="G55" s="33">
        <f>IF('multi-step tree'!G4="","",G30+'Naive Debt Val (2)'!G30)</f>
      </c>
      <c r="H55" s="33">
        <f>IF('multi-step tree'!H4="","",H30+'Naive Debt Val (2)'!H30)</f>
      </c>
      <c r="I55" s="33">
        <f>IF('multi-step tree'!I4="","",I30+'Naive Debt Val (2)'!I30)</f>
      </c>
      <c r="J55" s="33">
        <f>IF('multi-step tree'!J4="","",J30+'Naive Debt Val (2)'!J30)</f>
      </c>
      <c r="K55" s="33">
        <f>IF('multi-step tree'!K4="","",K30+'Naive Debt Val (2)'!K30)</f>
        <v>272132123.697401</v>
      </c>
    </row>
    <row r="56" spans="2:11" ht="12.75">
      <c r="B56" s="33">
        <f>IF('multi-step tree'!B5="","",B31+'Naive Debt Val (2)'!B31)</f>
      </c>
      <c r="C56" s="33">
        <f>IF('multi-step tree'!C5="","",C31+'Naive Debt Val (2)'!C31)</f>
      </c>
      <c r="D56" s="33">
        <f>IF('multi-step tree'!D5="","",D31+'Naive Debt Val (2)'!D31)</f>
      </c>
      <c r="E56" s="33">
        <f>IF('multi-step tree'!E5="","",E31+'Naive Debt Val (2)'!E31)</f>
      </c>
      <c r="F56" s="33">
        <f>IF('multi-step tree'!F5="","",F31+'Naive Debt Val (2)'!F31)</f>
      </c>
      <c r="G56" s="33">
        <f>IF('multi-step tree'!G5="","",G31+'Naive Debt Val (2)'!G31)</f>
      </c>
      <c r="H56" s="33">
        <f>IF('multi-step tree'!H5="","",H31+'Naive Debt Val (2)'!H31)</f>
      </c>
      <c r="I56" s="33">
        <f>IF('multi-step tree'!I5="","",I31+'Naive Debt Val (2)'!I31)</f>
      </c>
      <c r="J56" s="33">
        <f>IF('multi-step tree'!J5="","",J31+'Naive Debt Val (2)'!J31)</f>
        <v>380369465.8343123</v>
      </c>
      <c r="K56" s="33">
        <f>IF('multi-step tree'!K5="","",K31+'Naive Debt Val (2)'!K31)</f>
      </c>
    </row>
    <row r="57" spans="2:11" ht="12.75">
      <c r="B57" s="33">
        <f>IF('multi-step tree'!B6="","",B32+'Naive Debt Val (2)'!B32)</f>
      </c>
      <c r="C57" s="33">
        <f>IF('multi-step tree'!C6="","",C32+'Naive Debt Val (2)'!C32)</f>
      </c>
      <c r="D57" s="33">
        <f>IF('multi-step tree'!D6="","",D32+'Naive Debt Val (2)'!D32)</f>
      </c>
      <c r="E57" s="33">
        <f>IF('multi-step tree'!E6="","",E32+'Naive Debt Val (2)'!E32)</f>
      </c>
      <c r="F57" s="33">
        <f>IF('multi-step tree'!F6="","",F32+'Naive Debt Val (2)'!F32)</f>
      </c>
      <c r="G57" s="33">
        <f>IF('multi-step tree'!G6="","",G32+'Naive Debt Val (2)'!G32)</f>
      </c>
      <c r="H57" s="33">
        <f>IF('multi-step tree'!H6="","",H32+'Naive Debt Val (2)'!H32)</f>
      </c>
      <c r="I57" s="33">
        <f>IF('multi-step tree'!I6="","",I32+'Naive Debt Val (2)'!I32)</f>
        <v>395989351.7116027</v>
      </c>
      <c r="J57" s="33">
        <f>IF('multi-step tree'!J6="","",J32+'Naive Debt Val (2)'!J32)</f>
      </c>
      <c r="K57" s="33">
        <f>IF('multi-step tree'!K6="","",K32+'Naive Debt Val (2)'!K32)</f>
        <v>150084448.91849247</v>
      </c>
    </row>
    <row r="58" spans="2:11" ht="12.75">
      <c r="B58" s="33">
        <f>IF('multi-step tree'!B7="","",B33+'Naive Debt Val (2)'!B33)</f>
      </c>
      <c r="C58" s="33">
        <f>IF('multi-step tree'!C7="","",C33+'Naive Debt Val (2)'!C33)</f>
      </c>
      <c r="D58" s="33">
        <f>IF('multi-step tree'!D7="","",D33+'Naive Debt Val (2)'!D33)</f>
      </c>
      <c r="E58" s="33">
        <f>IF('multi-step tree'!E7="","",E33+'Naive Debt Val (2)'!E33)</f>
      </c>
      <c r="F58" s="33">
        <f>IF('multi-step tree'!F7="","",F33+'Naive Debt Val (2)'!F33)</f>
      </c>
      <c r="G58" s="33">
        <f>IF('multi-step tree'!G7="","",G33+'Naive Debt Val (2)'!G33)</f>
      </c>
      <c r="H58" s="33">
        <f>IF('multi-step tree'!H7="","",H33+'Naive Debt Val (2)'!H33)</f>
        <v>362795727.05843645</v>
      </c>
      <c r="I58" s="33">
        <f>IF('multi-step tree'!I7="","",I33+'Naive Debt Val (2)'!I33)</f>
      </c>
      <c r="J58" s="33">
        <f>IF('multi-step tree'!J7="","",J33+'Naive Debt Val (2)'!J33)</f>
        <v>206812117.85117376</v>
      </c>
      <c r="K58" s="33">
        <f>IF('multi-step tree'!K7="","",K33+'Naive Debt Val (2)'!K33)</f>
      </c>
    </row>
    <row r="59" spans="2:11" ht="12.75">
      <c r="B59" s="33">
        <f>IF('multi-step tree'!B8="","",B34+'Naive Debt Val (2)'!B34)</f>
      </c>
      <c r="C59" s="33">
        <f>IF('multi-step tree'!C8="","",C34+'Naive Debt Val (2)'!C34)</f>
      </c>
      <c r="D59" s="33">
        <f>IF('multi-step tree'!D8="","",D34+'Naive Debt Val (2)'!D34)</f>
      </c>
      <c r="E59" s="33">
        <f>IF('multi-step tree'!E8="","",E34+'Naive Debt Val (2)'!E34)</f>
      </c>
      <c r="F59" s="33">
        <f>IF('multi-step tree'!F8="","",F34+'Naive Debt Val (2)'!F34)</f>
      </c>
      <c r="G59" s="33">
        <f>IF('multi-step tree'!G8="","",G34+'Naive Debt Val (2)'!G34)</f>
        <v>307043591.8002607</v>
      </c>
      <c r="H59" s="33">
        <f>IF('multi-step tree'!H8="","",H34+'Naive Debt Val (2)'!H34)</f>
      </c>
      <c r="I59" s="33">
        <f>IF('multi-step tree'!I8="","",I34+'Naive Debt Val (2)'!I34)</f>
        <v>210884512.1962629</v>
      </c>
      <c r="J59" s="33">
        <f>IF('multi-step tree'!J8="","",J34+'Naive Debt Val (2)'!J34)</f>
      </c>
      <c r="K59" s="33">
        <f>IF('multi-step tree'!K8="","",K34+'Naive Debt Val (2)'!K34)</f>
        <v>80369710.86310753</v>
      </c>
    </row>
    <row r="60" spans="2:11" ht="12.75">
      <c r="B60" s="33">
        <f>IF('multi-step tree'!B9="","",B35+'Naive Debt Val (2)'!B35)</f>
      </c>
      <c r="C60" s="33">
        <f>IF('multi-step tree'!C9="","",C35+'Naive Debt Val (2)'!C35)</f>
      </c>
      <c r="D60" s="33">
        <f>IF('multi-step tree'!D9="","",D35+'Naive Debt Val (2)'!D35)</f>
      </c>
      <c r="E60" s="33">
        <f>IF('multi-step tree'!E9="","",E35+'Naive Debt Val (2)'!E35)</f>
      </c>
      <c r="F60" s="33">
        <f>IF('multi-step tree'!F9="","",F35+'Naive Debt Val (2)'!F35)</f>
        <v>243921888.37234524</v>
      </c>
      <c r="G60" s="33">
        <f>IF('multi-step tree'!G9="","",G35+'Naive Debt Val (2)'!G35)</f>
      </c>
      <c r="H60" s="33">
        <f>IF('multi-step tree'!H9="","",H35+'Naive Debt Val (2)'!H35)</f>
        <v>187310715.6953277</v>
      </c>
      <c r="I60" s="33">
        <f>IF('multi-step tree'!I9="","",I35+'Naive Debt Val (2)'!I35)</f>
      </c>
      <c r="J60" s="33">
        <f>IF('multi-step tree'!J9="","",J35+'Naive Debt Val (2)'!J35)</f>
        <v>107674587.58564222</v>
      </c>
      <c r="K60" s="33">
        <f>IF('multi-step tree'!K9="","",K35+'Naive Debt Val (2)'!K35)</f>
      </c>
    </row>
    <row r="61" spans="1:11" ht="12.75">
      <c r="A61" s="4"/>
      <c r="B61" s="33">
        <f>IF('multi-step tree'!B10="","",B36+'Naive Debt Val (2)'!B36)</f>
      </c>
      <c r="C61" s="33">
        <f>IF('multi-step tree'!C10="","",C36+'Naive Debt Val (2)'!C36)</f>
      </c>
      <c r="D61" s="33">
        <f>IF('multi-step tree'!D10="","",D36+'Naive Debt Val (2)'!D36)</f>
      </c>
      <c r="E61" s="33">
        <f>IF('multi-step tree'!E10="","",E36+'Naive Debt Val (2)'!E36)</f>
        <v>181836253.22718263</v>
      </c>
      <c r="F61" s="33">
        <f>IF('multi-step tree'!F10="","",F36+'Naive Debt Val (2)'!F36)</f>
      </c>
      <c r="G61" s="33">
        <f>IF('multi-step tree'!G10="","",G36+'Naive Debt Val (2)'!G36)</f>
        <v>151076286.63108176</v>
      </c>
      <c r="H61" s="33">
        <f>IF('multi-step tree'!H10="","",H36+'Naive Debt Val (2)'!H36)</f>
      </c>
      <c r="I61" s="33">
        <f>IF('multi-step tree'!I10="","",I36+'Naive Debt Val (2)'!I36)</f>
        <v>105150950.10282056</v>
      </c>
      <c r="J61" s="33">
        <f>IF('multi-step tree'!J10="","",J36+'Naive Debt Val (2)'!J36)</f>
      </c>
      <c r="K61" s="33">
        <f>IF('multi-step tree'!K10="","",K36+'Naive Debt Val (2)'!K36)</f>
        <v>40548020.60202577</v>
      </c>
    </row>
    <row r="62" spans="2:11" ht="12.75">
      <c r="B62" s="33">
        <f>IF('multi-step tree'!B11="","",B37+'Naive Debt Val (2)'!B37)</f>
      </c>
      <c r="C62" s="33">
        <f>IF('multi-step tree'!C11="","",C37+'Naive Debt Val (2)'!C37)</f>
      </c>
      <c r="D62" s="33">
        <f>IF('multi-step tree'!D11="","",D37+'Naive Debt Val (2)'!D37)</f>
        <v>125419083.36935744</v>
      </c>
      <c r="E62" s="33">
        <f>IF('multi-step tree'!E11="","",E37+'Naive Debt Val (2)'!E37)</f>
      </c>
      <c r="F62" s="33">
        <f>IF('multi-step tree'!F11="","",F37+'Naive Debt Val (2)'!F37)</f>
        <v>110991019.6414695</v>
      </c>
      <c r="G62" s="33">
        <f>IF('multi-step tree'!G11="","",G37+'Naive Debt Val (2)'!G37)</f>
      </c>
      <c r="H62" s="33">
        <f>IF('multi-step tree'!H11="","",H37+'Naive Debt Val (2)'!H37)</f>
        <v>87072086.63510773</v>
      </c>
      <c r="I62" s="33">
        <f>IF('multi-step tree'!I11="","",I37+'Naive Debt Val (2)'!I37)</f>
      </c>
      <c r="J62" s="33">
        <f>IF('multi-step tree'!J11="","",J37+'Naive Debt Val (2)'!J37)</f>
        <v>51046331.730384424</v>
      </c>
      <c r="K62" s="33">
        <f>IF('multi-step tree'!K11="","",K37+'Naive Debt Val (2)'!K37)</f>
      </c>
    </row>
    <row r="63" spans="2:11" ht="12.75">
      <c r="B63" s="33">
        <f>IF('multi-step tree'!B12="","",B38+'Naive Debt Val (2)'!B38)</f>
      </c>
      <c r="C63" s="33">
        <f>IF('multi-step tree'!C12="","",C38+'Naive Debt Val (2)'!C38)</f>
        <v>77418162.92827863</v>
      </c>
      <c r="D63" s="33">
        <f>IF('multi-step tree'!D12="","",D38+'Naive Debt Val (2)'!D38)</f>
      </c>
      <c r="E63" s="33">
        <f>IF('multi-step tree'!E12="","",E38+'Naive Debt Val (2)'!E38)</f>
        <v>72590025.48736596</v>
      </c>
      <c r="F63" s="33">
        <f>IF('multi-step tree'!F12="","",F38+'Naive Debt Val (2)'!F38)</f>
      </c>
      <c r="G63" s="33">
        <f>IF('multi-step tree'!G12="","",G38+'Naive Debt Val (2)'!G38)</f>
        <v>62244470.22253808</v>
      </c>
      <c r="H63" s="33">
        <f>IF('multi-step tree'!H12="","",H38+'Naive Debt Val (2)'!H38)</f>
      </c>
      <c r="I63" s="33">
        <f>IF('multi-step tree'!I12="","",I38+'Naive Debt Val (2)'!I38)</f>
        <v>44754981.08202481</v>
      </c>
      <c r="J63" s="33">
        <f>IF('multi-step tree'!J12="","",J38+'Naive Debt Val (2)'!J38)</f>
      </c>
      <c r="K63" s="33">
        <f>IF('multi-step tree'!K12="","",K38+'Naive Debt Val (2)'!K38)</f>
        <v>17801510.18711578</v>
      </c>
    </row>
    <row r="64" spans="2:11" ht="12.75">
      <c r="B64" s="33">
        <f>IF('multi-step tree'!B13="","",B39+'Naive Debt Val (2)'!B39)</f>
        <v>39684733.486405194</v>
      </c>
      <c r="C64" s="33">
        <f>IF('multi-step tree'!C13="","",C39+'Naive Debt Val (2)'!C39)</f>
      </c>
      <c r="D64" s="33">
        <f>IF('multi-step tree'!D13="","",D39+'Naive Debt Val (2)'!D39)</f>
        <v>39772196.2534028</v>
      </c>
      <c r="E64" s="33">
        <f>IF('multi-step tree'!E13="","",E39+'Naive Debt Val (2)'!E39)</f>
      </c>
      <c r="F64" s="33">
        <f>IF('multi-step tree'!F13="","",F39+'Naive Debt Val (2)'!F39)</f>
        <v>36915966.401522055</v>
      </c>
      <c r="G64" s="33">
        <f>IF('multi-step tree'!G13="","",G39+'Naive Debt Val (2)'!G39)</f>
      </c>
      <c r="H64" s="33">
        <f>IF('multi-step tree'!H13="","",H39+'Naive Debt Val (2)'!H39)</f>
        <v>30275302.638194215</v>
      </c>
      <c r="I64" s="33">
        <f>IF('multi-step tree'!I13="","",I39+'Naive Debt Val (2)'!I39)</f>
      </c>
      <c r="J64" s="33">
        <f>IF('multi-step tree'!J13="","",J39+'Naive Debt Val (2)'!J39)</f>
        <v>18699758.715911448</v>
      </c>
      <c r="K64" s="33">
        <f>IF('multi-step tree'!K13="","",K39+'Naive Debt Val (2)'!K39)</f>
      </c>
    </row>
    <row r="65" spans="2:11" ht="12.75">
      <c r="B65" s="33">
        <f>IF('multi-step tree'!B14="","",B40+'Naive Debt Val (2)'!B40)</f>
      </c>
      <c r="C65" s="33">
        <f>IF('multi-step tree'!C14="","",C40+'Naive Debt Val (2)'!C40)</f>
        <v>15507708.232114002</v>
      </c>
      <c r="D65" s="33">
        <f>IF('multi-step tree'!D14="","",D40+'Naive Debt Val (2)'!D40)</f>
      </c>
      <c r="E65" s="33">
        <f>IF('multi-step tree'!E14="","",E40+'Naive Debt Val (2)'!E40)</f>
        <v>15971782.643837756</v>
      </c>
      <c r="F65" s="33">
        <f>IF('multi-step tree'!F14="","",F40+'Naive Debt Val (2)'!F40)</f>
      </c>
      <c r="G65" s="33">
        <f>IF('multi-step tree'!G14="","",G40+'Naive Debt Val (2)'!G40)</f>
        <v>14634221.782133361</v>
      </c>
      <c r="H65" s="33">
        <f>IF('multi-step tree'!H14="","",H40+'Naive Debt Val (2)'!H40)</f>
      </c>
      <c r="I65" s="33">
        <f>IF('multi-step tree'!I14="","",I40+'Naive Debt Val (2)'!I40)</f>
        <v>11077555.089889668</v>
      </c>
      <c r="J65" s="33">
        <f>IF('multi-step tree'!J14="","",J40+'Naive Debt Val (2)'!J40)</f>
      </c>
      <c r="K65" s="33">
        <f>IF('multi-step tree'!K14="","",K40+'Naive Debt Val (2)'!K40)</f>
        <v>4808497.2671877295</v>
      </c>
    </row>
    <row r="66" spans="2:11" ht="12.75">
      <c r="B66" s="33">
        <f>IF('multi-step tree'!B15="","",B41+'Naive Debt Val (2)'!B41)</f>
      </c>
      <c r="C66" s="33">
        <f>IF('multi-step tree'!C15="","",C41+'Naive Debt Val (2)'!C41)</f>
      </c>
      <c r="D66" s="33">
        <f>IF('multi-step tree'!D15="","",D41+'Naive Debt Val (2)'!D41)</f>
        <v>3264443.1123054232</v>
      </c>
      <c r="E66" s="33">
        <f>IF('multi-step tree'!E15="","",E41+'Naive Debt Val (2)'!E41)</f>
      </c>
      <c r="F66" s="33">
        <f>IF('multi-step tree'!F15="","",F41+'Naive Debt Val (2)'!F41)</f>
        <v>3627884.8224862535</v>
      </c>
      <c r="G66" s="33">
        <f>IF('multi-step tree'!G15="","",G41+'Naive Debt Val (2)'!G41)</f>
      </c>
      <c r="H66" s="33">
        <f>IF('multi-step tree'!H15="","",H41+'Naive Debt Val (2)'!H41)</f>
        <v>3097143.0548835522</v>
      </c>
      <c r="I66" s="33">
        <f>IF('multi-step tree'!I15="","",I41+'Naive Debt Val (2)'!I41)</f>
      </c>
      <c r="J66" s="33">
        <f>IF('multi-step tree'!J15="","",J41+'Naive Debt Val (2)'!J41)</f>
        <v>1688109.0261746473</v>
      </c>
      <c r="K66" s="33">
        <f>IF('multi-step tree'!K15="","",K41+'Naive Debt Val (2)'!K41)</f>
      </c>
    </row>
    <row r="67" spans="2:11" ht="12.75">
      <c r="B67" s="33">
        <f>IF('multi-step tree'!B16="","",B42+'Naive Debt Val (2)'!B42)</f>
      </c>
      <c r="C67" s="33">
        <f>IF('multi-step tree'!C16="","",C42+'Naive Debt Val (2)'!C42)</f>
      </c>
      <c r="D67" s="33">
        <f>IF('multi-step tree'!D16="","",D42+'Naive Debt Val (2)'!D42)</f>
      </c>
      <c r="E67" s="33">
        <f>IF('multi-step tree'!E16="","",E42+'Naive Debt Val (2)'!E42)</f>
        <v>1745288.3783629234</v>
      </c>
      <c r="F67" s="33">
        <f>IF('multi-step tree'!F16="","",F42+'Naive Debt Val (2)'!F42)</f>
      </c>
      <c r="G67" s="33">
        <f>IF('multi-step tree'!G16="","",G42+'Naive Debt Val (2)'!G42)</f>
        <v>1354200.1530238306</v>
      </c>
      <c r="H67" s="33">
        <f>IF('multi-step tree'!H16="","",H42+'Naive Debt Val (2)'!H42)</f>
      </c>
      <c r="I67" s="33">
        <f>IF('multi-step tree'!I16="","",I42+'Naive Debt Val (2)'!I42)</f>
        <v>659405.9656435064</v>
      </c>
      <c r="J67" s="33">
        <f>IF('multi-step tree'!J16="","",J42+'Naive Debt Val (2)'!J42)</f>
      </c>
      <c r="K67" s="33">
        <f>IF('multi-step tree'!K16="","",K42+'Naive Debt Val (2)'!K42)</f>
        <v>0</v>
      </c>
    </row>
    <row r="68" spans="2:11" ht="12.75">
      <c r="B68" s="33">
        <f>IF('multi-step tree'!B17="","",B43+'Naive Debt Val (2)'!B43)</f>
      </c>
      <c r="C68" s="33">
        <f>IF('multi-step tree'!C17="","",C43+'Naive Debt Val (2)'!C43)</f>
      </c>
      <c r="D68" s="33">
        <f>IF('multi-step tree'!D17="","",D43+'Naive Debt Val (2)'!D43)</f>
      </c>
      <c r="E68" s="33">
        <f>IF('multi-step tree'!E17="","",E43+'Naive Debt Val (2)'!E43)</f>
      </c>
      <c r="F68" s="33">
        <f>IF('multi-step tree'!F17="","",F43+'Naive Debt Val (2)'!F43)</f>
        <v>585380.3555876457</v>
      </c>
      <c r="G68" s="33">
        <f>IF('multi-step tree'!G17="","",G43+'Naive Debt Val (2)'!G43)</f>
      </c>
      <c r="H68" s="33">
        <f>IF('multi-step tree'!H17="","",H43+'Naive Debt Val (2)'!H43)</f>
        <v>257575.91528999986</v>
      </c>
      <c r="I68" s="33">
        <f>IF('multi-step tree'!I17="","",I43+'Naive Debt Val (2)'!I43)</f>
      </c>
      <c r="J68" s="33">
        <f>IF('multi-step tree'!J17="","",J43+'Naive Debt Val (2)'!J43)</f>
        <v>0</v>
      </c>
      <c r="K68" s="33">
        <f>IF('multi-step tree'!K17="","",K43+'Naive Debt Val (2)'!K43)</f>
      </c>
    </row>
    <row r="69" spans="2:11" ht="12.75">
      <c r="B69" s="33">
        <f>IF('multi-step tree'!B18="","",B44+'Naive Debt Val (2)'!B44)</f>
      </c>
      <c r="C69" s="33">
        <f>IF('multi-step tree'!C18="","",C44+'Naive Debt Val (2)'!C44)</f>
      </c>
      <c r="D69" s="33">
        <f>IF('multi-step tree'!D18="","",D44+'Naive Debt Val (2)'!D44)</f>
      </c>
      <c r="E69" s="33">
        <f>IF('multi-step tree'!E18="","",E44+'Naive Debt Val (2)'!E44)</f>
      </c>
      <c r="F69" s="33">
        <f>IF('multi-step tree'!F18="","",F44+'Naive Debt Val (2)'!F44)</f>
      </c>
      <c r="G69" s="33">
        <f>IF('multi-step tree'!G18="","",G44+'Naive Debt Val (2)'!G44)</f>
        <v>100613.81848848691</v>
      </c>
      <c r="H69" s="33">
        <f>IF('multi-step tree'!H18="","",H44+'Naive Debt Val (2)'!H44)</f>
      </c>
      <c r="I69" s="33">
        <f>IF('multi-step tree'!I18="","",I44+'Naive Debt Val (2)'!I44)</f>
        <v>0</v>
      </c>
      <c r="J69" s="33">
        <f>IF('multi-step tree'!J18="","",J44+'Naive Debt Val (2)'!J44)</f>
      </c>
      <c r="K69" s="33">
        <f>IF('multi-step tree'!K18="","",K44+'Naive Debt Val (2)'!K44)</f>
        <v>0</v>
      </c>
    </row>
    <row r="70" spans="2:11" ht="12.75">
      <c r="B70" s="33">
        <f>IF('multi-step tree'!B19="","",B45+'Naive Debt Val (2)'!B45)</f>
      </c>
      <c r="C70" s="33">
        <f>IF('multi-step tree'!C19="","",C45+'Naive Debt Val (2)'!C45)</f>
      </c>
      <c r="D70" s="33">
        <f>IF('multi-step tree'!D19="","",D45+'Naive Debt Val (2)'!D45)</f>
      </c>
      <c r="E70" s="33">
        <f>IF('multi-step tree'!E19="","",E45+'Naive Debt Val (2)'!E45)</f>
      </c>
      <c r="F70" s="33">
        <f>IF('multi-step tree'!F19="","",F45+'Naive Debt Val (2)'!F45)</f>
      </c>
      <c r="G70" s="33">
        <f>IF('multi-step tree'!G19="","",G45+'Naive Debt Val (2)'!G45)</f>
      </c>
      <c r="H70" s="33">
        <f>IF('multi-step tree'!H19="","",H45+'Naive Debt Val (2)'!H45)</f>
        <v>0</v>
      </c>
      <c r="I70" s="33">
        <f>IF('multi-step tree'!I19="","",I45+'Naive Debt Val (2)'!I45)</f>
      </c>
      <c r="J70" s="33">
        <f>IF('multi-step tree'!J19="","",J45+'Naive Debt Val (2)'!J45)</f>
        <v>0</v>
      </c>
      <c r="K70" s="33">
        <f>IF('multi-step tree'!K19="","",K45+'Naive Debt Val (2)'!K45)</f>
      </c>
    </row>
    <row r="71" spans="2:11" ht="12.75">
      <c r="B71" s="33">
        <f>IF('multi-step tree'!B20="","",B46+'Naive Debt Val (2)'!B46)</f>
      </c>
      <c r="C71" s="33">
        <f>IF('multi-step tree'!C20="","",C46+'Naive Debt Val (2)'!C46)</f>
      </c>
      <c r="D71" s="33">
        <f>IF('multi-step tree'!D20="","",D46+'Naive Debt Val (2)'!D46)</f>
      </c>
      <c r="E71" s="33">
        <f>IF('multi-step tree'!E20="","",E46+'Naive Debt Val (2)'!E46)</f>
      </c>
      <c r="F71" s="33">
        <f>IF('multi-step tree'!F20="","",F46+'Naive Debt Val (2)'!F46)</f>
      </c>
      <c r="G71" s="33">
        <f>IF('multi-step tree'!G20="","",G46+'Naive Debt Val (2)'!G46)</f>
      </c>
      <c r="H71" s="33">
        <f>IF('multi-step tree'!H20="","",H46+'Naive Debt Val (2)'!H46)</f>
      </c>
      <c r="I71" s="33">
        <f>IF('multi-step tree'!I20="","",I46+'Naive Debt Val (2)'!I46)</f>
        <v>0</v>
      </c>
      <c r="J71" s="33">
        <f>IF('multi-step tree'!J20="","",J46+'Naive Debt Val (2)'!J46)</f>
      </c>
      <c r="K71" s="33">
        <f>IF('multi-step tree'!K20="","",K46+'Naive Debt Val (2)'!K46)</f>
        <v>0</v>
      </c>
    </row>
    <row r="72" spans="2:11" ht="12.75">
      <c r="B72" s="33">
        <f>IF('multi-step tree'!B21="","",B47+'Naive Debt Val (2)'!B47)</f>
      </c>
      <c r="C72" s="33">
        <f>IF('multi-step tree'!C21="","",C47+'Naive Debt Val (2)'!C47)</f>
      </c>
      <c r="D72" s="33">
        <f>IF('multi-step tree'!D21="","",D47+'Naive Debt Val (2)'!D47)</f>
      </c>
      <c r="E72" s="33">
        <f>IF('multi-step tree'!E21="","",E47+'Naive Debt Val (2)'!E47)</f>
      </c>
      <c r="F72" s="33">
        <f>IF('multi-step tree'!F21="","",F47+'Naive Debt Val (2)'!F47)</f>
      </c>
      <c r="G72" s="33">
        <f>IF('multi-step tree'!G21="","",G47+'Naive Debt Val (2)'!G47)</f>
      </c>
      <c r="H72" s="33">
        <f>IF('multi-step tree'!H21="","",H47+'Naive Debt Val (2)'!H47)</f>
      </c>
      <c r="I72" s="33">
        <f>IF('multi-step tree'!I21="","",I47+'Naive Debt Val (2)'!I47)</f>
      </c>
      <c r="J72" s="33">
        <f>IF('multi-step tree'!J21="","",J47+'Naive Debt Val (2)'!J47)</f>
        <v>0</v>
      </c>
      <c r="K72" s="33">
        <f>IF('multi-step tree'!K21="","",K47+'Naive Debt Val (2)'!K47)</f>
      </c>
    </row>
    <row r="73" spans="2:11" ht="12.75">
      <c r="B73" s="33">
        <f>IF('multi-step tree'!B22="","",B48+'Naive Debt Val (2)'!B48)</f>
      </c>
      <c r="C73" s="33">
        <f>IF('multi-step tree'!C22="","",C48+'Naive Debt Val (2)'!C48)</f>
      </c>
      <c r="D73" s="33">
        <f>IF('multi-step tree'!D22="","",D48+'Naive Debt Val (2)'!D48)</f>
      </c>
      <c r="E73" s="33">
        <f>IF('multi-step tree'!E22="","",E48+'Naive Debt Val (2)'!E48)</f>
      </c>
      <c r="F73" s="33">
        <f>IF('multi-step tree'!F22="","",F48+'Naive Debt Val (2)'!F48)</f>
      </c>
      <c r="G73" s="33">
        <f>IF('multi-step tree'!G22="","",G48+'Naive Debt Val (2)'!G48)</f>
      </c>
      <c r="H73" s="33">
        <f>IF('multi-step tree'!H22="","",H48+'Naive Debt Val (2)'!H48)</f>
      </c>
      <c r="I73" s="33">
        <f>IF('multi-step tree'!I22="","",I48+'Naive Debt Val (2)'!I48)</f>
      </c>
      <c r="J73" s="33">
        <f>IF('multi-step tree'!J22="","",J48+'Naive Debt Val (2)'!J48)</f>
      </c>
      <c r="K73" s="33">
        <f>IF('multi-step tree'!K22="","",K48+'Naive Debt Val (2)'!K48)</f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5"/>
  <sheetViews>
    <sheetView tabSelected="1" workbookViewId="0" topLeftCell="A93">
      <selection activeCell="M106" sqref="M106:M108"/>
    </sheetView>
  </sheetViews>
  <sheetFormatPr defaultColWidth="9.140625" defaultRowHeight="12.75"/>
  <cols>
    <col min="1" max="1" width="22.28125" style="0" customWidth="1"/>
    <col min="2" max="11" width="12.7109375" style="0" customWidth="1"/>
    <col min="13" max="13" width="14.00390625" style="0" bestFit="1" customWidth="1"/>
  </cols>
  <sheetData>
    <row r="1" ht="12.75">
      <c r="O1" s="39"/>
    </row>
    <row r="2" ht="12.75">
      <c r="K2" s="33"/>
    </row>
    <row r="3" spans="1:2" ht="12.75">
      <c r="A3" s="2" t="s">
        <v>97</v>
      </c>
      <c r="B3" s="2"/>
    </row>
    <row r="4" spans="2:13" ht="12.75">
      <c r="B4" s="33">
        <f>IF('multi-step tree'!B4="","",'Net Cash Flow'!B4-'Commodity Bond'!B4)</f>
      </c>
      <c r="C4" s="33">
        <f>IF('multi-step tree'!C4="","",'Net Cash Flow'!C4-'Commodity Bond'!C4)</f>
      </c>
      <c r="D4" s="33">
        <f>IF('multi-step tree'!D4="","",'Net Cash Flow'!D4-'Commodity Bond'!D4)</f>
      </c>
      <c r="E4" s="33">
        <f>IF('multi-step tree'!E4="","",'Net Cash Flow'!E4-'Commodity Bond'!E4)</f>
      </c>
      <c r="F4" s="33">
        <f>IF('multi-step tree'!F4="","",'Net Cash Flow'!F4-'Commodity Bond'!F4)</f>
      </c>
      <c r="G4" s="33">
        <f>IF('multi-step tree'!G4="","",'Net Cash Flow'!G4-'Commodity Bond'!G4)</f>
      </c>
      <c r="H4" s="33">
        <f>IF('multi-step tree'!H4="","",'Net Cash Flow'!H4-'Commodity Bond'!H4)</f>
      </c>
      <c r="I4" s="33">
        <f>IF('multi-step tree'!I4="","",'Net Cash Flow'!I4-'Commodity Bond'!I4)</f>
      </c>
      <c r="J4" s="33">
        <f>IF('multi-step tree'!J4="","",'Net Cash Flow'!J4-'Commodity Bond'!J4)</f>
      </c>
      <c r="K4" s="33">
        <f>IF('multi-step tree'!K4="","",'Net Cash Flow'!K4-'Commodity Bond'!K4)</f>
        <v>224712411.88941398</v>
      </c>
      <c r="M4" s="33"/>
    </row>
    <row r="5" spans="2:11" ht="12.75">
      <c r="B5" s="33">
        <f>IF('multi-step tree'!B5="","",'Net Cash Flow'!B5-'Commodity Bond'!B5)</f>
      </c>
      <c r="C5" s="33">
        <f>IF('multi-step tree'!C5="","",'Net Cash Flow'!C5-'Commodity Bond'!C5)</f>
      </c>
      <c r="D5" s="33">
        <f>IF('multi-step tree'!D5="","",'Net Cash Flow'!D5-'Commodity Bond'!D5)</f>
      </c>
      <c r="E5" s="33">
        <f>IF('multi-step tree'!E5="","",'Net Cash Flow'!E5-'Commodity Bond'!E5)</f>
      </c>
      <c r="F5" s="33">
        <f>IF('multi-step tree'!F5="","",'Net Cash Flow'!F5-'Commodity Bond'!F5)</f>
      </c>
      <c r="G5" s="33">
        <f>IF('multi-step tree'!G5="","",'Net Cash Flow'!G5-'Commodity Bond'!G5)</f>
      </c>
      <c r="H5" s="33">
        <f>IF('multi-step tree'!H5="","",'Net Cash Flow'!H5-'Commodity Bond'!H5)</f>
      </c>
      <c r="I5" s="33">
        <f>IF('multi-step tree'!I5="","",'Net Cash Flow'!I5-'Commodity Bond'!I5)</f>
      </c>
      <c r="J5" s="33">
        <f>IF('multi-step tree'!J5="","",'Net Cash Flow'!J5-'Commodity Bond'!J5)</f>
        <v>156205736.38448298</v>
      </c>
      <c r="K5" s="33">
        <f>IF('multi-step tree'!K5="","",'Net Cash Flow'!K5-'Commodity Bond'!K5)</f>
      </c>
    </row>
    <row r="6" spans="2:11" ht="12.75">
      <c r="B6" s="33">
        <f>IF('multi-step tree'!B6="","",'Net Cash Flow'!B6-'Commodity Bond'!B6)</f>
      </c>
      <c r="C6" s="33">
        <f>IF('multi-step tree'!C6="","",'Net Cash Flow'!C6-'Commodity Bond'!C6)</f>
      </c>
      <c r="D6" s="33">
        <f>IF('multi-step tree'!D6="","",'Net Cash Flow'!D6-'Commodity Bond'!D6)</f>
      </c>
      <c r="E6" s="33">
        <f>IF('multi-step tree'!E6="","",'Net Cash Flow'!E6-'Commodity Bond'!E6)</f>
      </c>
      <c r="F6" s="33">
        <f>IF('multi-step tree'!F6="","",'Net Cash Flow'!F6-'Commodity Bond'!F6)</f>
      </c>
      <c r="G6" s="33">
        <f>IF('multi-step tree'!G6="","",'Net Cash Flow'!G6-'Commodity Bond'!G6)</f>
      </c>
      <c r="H6" s="33">
        <f>IF('multi-step tree'!H6="","",'Net Cash Flow'!H6-'Commodity Bond'!H6)</f>
      </c>
      <c r="I6" s="33">
        <f>IF('multi-step tree'!I6="","",'Net Cash Flow'!I6-'Commodity Bond'!I6)</f>
        <v>107483711.06440745</v>
      </c>
      <c r="J6" s="33">
        <f>IF('multi-step tree'!J6="","",'Net Cash Flow'!J6-'Commodity Bond'!J6)</f>
      </c>
      <c r="K6" s="33">
        <f>IF('multi-step tree'!K6="","",'Net Cash Flow'!K6-'Commodity Bond'!K6)</f>
        <v>122997879.72867161</v>
      </c>
    </row>
    <row r="7" spans="2:11" ht="12.75">
      <c r="B7" s="33">
        <f>IF('multi-step tree'!B7="","",'Net Cash Flow'!B7-'Commodity Bond'!B7)</f>
      </c>
      <c r="C7" s="33">
        <f>IF('multi-step tree'!C7="","",'Net Cash Flow'!C7-'Commodity Bond'!C7)</f>
      </c>
      <c r="D7" s="33">
        <f>IF('multi-step tree'!D7="","",'Net Cash Flow'!D7-'Commodity Bond'!D7)</f>
      </c>
      <c r="E7" s="33">
        <f>IF('multi-step tree'!E7="","",'Net Cash Flow'!E7-'Commodity Bond'!E7)</f>
      </c>
      <c r="F7" s="33">
        <f>IF('multi-step tree'!F7="","",'Net Cash Flow'!F7-'Commodity Bond'!F7)</f>
      </c>
      <c r="G7" s="33">
        <f>IF('multi-step tree'!G7="","",'Net Cash Flow'!G7-'Commodity Bond'!G7)</f>
      </c>
      <c r="H7" s="33">
        <f>IF('multi-step tree'!H7="","",'Net Cash Flow'!H7-'Commodity Bond'!H7)</f>
        <v>72832551.39575279</v>
      </c>
      <c r="I7" s="33">
        <f>IF('multi-step tree'!I7="","",'Net Cash Flow'!I7-'Commodity Bond'!I7)</f>
      </c>
      <c r="J7" s="33">
        <f>IF('multi-step tree'!J7="","",'Net Cash Flow'!J7-'Commodity Bond'!J7)</f>
        <v>83866245.74610546</v>
      </c>
      <c r="K7" s="33">
        <f>IF('multi-step tree'!K7="","",'Net Cash Flow'!K7-'Commodity Bond'!K7)</f>
      </c>
    </row>
    <row r="8" spans="2:11" ht="12.75">
      <c r="B8" s="33">
        <f>IF('multi-step tree'!B8="","",'Net Cash Flow'!B8-'Commodity Bond'!B8)</f>
      </c>
      <c r="C8" s="33">
        <f>IF('multi-step tree'!C8="","",'Net Cash Flow'!C8-'Commodity Bond'!C8)</f>
      </c>
      <c r="D8" s="33">
        <f>IF('multi-step tree'!D8="","",'Net Cash Flow'!D8-'Commodity Bond'!D8)</f>
      </c>
      <c r="E8" s="33">
        <f>IF('multi-step tree'!E8="","",'Net Cash Flow'!E8-'Commodity Bond'!E8)</f>
      </c>
      <c r="F8" s="33">
        <f>IF('multi-step tree'!F8="","",'Net Cash Flow'!F8-'Commodity Bond'!F8)</f>
      </c>
      <c r="G8" s="33">
        <f>IF('multi-step tree'!G8="","",'Net Cash Flow'!G8-'Commodity Bond'!G8)</f>
        <v>48188607.33770764</v>
      </c>
      <c r="H8" s="33">
        <f>IF('multi-step tree'!H8="","",'Net Cash Flow'!H8-'Commodity Bond'!H8)</f>
      </c>
      <c r="I8" s="33">
        <f>IF('multi-step tree'!I8="","",'Net Cash Flow'!I8-'Commodity Bond'!I8)</f>
        <v>56035783.27420689</v>
      </c>
      <c r="J8" s="33">
        <f>IF('multi-step tree'!J8="","",'Net Cash Flow'!J8-'Commodity Bond'!J8)</f>
      </c>
      <c r="K8" s="33">
        <f>IF('multi-step tree'!K8="","",'Net Cash Flow'!K8-'Commodity Bond'!K8)</f>
        <v>64897617.03331382</v>
      </c>
    </row>
    <row r="9" spans="2:11" ht="12.75">
      <c r="B9" s="33">
        <f>IF('multi-step tree'!B9="","",'Net Cash Flow'!B9-'Commodity Bond'!B9)</f>
      </c>
      <c r="C9" s="33">
        <f>IF('multi-step tree'!C9="","",'Net Cash Flow'!C9-'Commodity Bond'!C9)</f>
      </c>
      <c r="D9" s="33">
        <f>IF('multi-step tree'!D9="","",'Net Cash Flow'!D9-'Commodity Bond'!D9)</f>
      </c>
      <c r="E9" s="33">
        <f>IF('multi-step tree'!E9="","",'Net Cash Flow'!E9-'Commodity Bond'!E9)</f>
      </c>
      <c r="F9" s="33">
        <f>IF('multi-step tree'!F9="","",'Net Cash Flow'!F9-'Commodity Bond'!F9)</f>
        <v>30661806.37221376</v>
      </c>
      <c r="G9" s="33">
        <f>IF('multi-step tree'!G9="","",'Net Cash Flow'!G9-'Commodity Bond'!G9)</f>
      </c>
      <c r="H9" s="33">
        <f>IF('multi-step tree'!H9="","",'Net Cash Flow'!H9-'Commodity Bond'!H9)</f>
        <v>36242726.79859883</v>
      </c>
      <c r="I9" s="33">
        <f>IF('multi-step tree'!I9="","",'Net Cash Flow'!I9-'Commodity Bond'!I9)</f>
      </c>
      <c r="J9" s="33">
        <f>IF('multi-step tree'!J9="","",'Net Cash Flow'!J9-'Commodity Bond'!J9)</f>
        <v>42545273.019257724</v>
      </c>
      <c r="K9" s="33">
        <f>IF('multi-step tree'!K9="","",'Net Cash Flow'!K9-'Commodity Bond'!K9)</f>
      </c>
    </row>
    <row r="10" spans="2:11" ht="12.75">
      <c r="B10" s="33">
        <f>IF('multi-step tree'!B10="","",'Net Cash Flow'!B10-'Commodity Bond'!B10)</f>
      </c>
      <c r="C10" s="33">
        <f>IF('multi-step tree'!C10="","",'Net Cash Flow'!C10-'Commodity Bond'!C10)</f>
      </c>
      <c r="D10" s="33">
        <f>IF('multi-step tree'!D10="","",'Net Cash Flow'!D10-'Commodity Bond'!D10)</f>
      </c>
      <c r="E10" s="33">
        <f>IF('multi-step tree'!E10="","",'Net Cash Flow'!E10-'Commodity Bond'!E10)</f>
        <v>18196725.646478485</v>
      </c>
      <c r="F10" s="33">
        <f>IF('multi-step tree'!F10="","",'Net Cash Flow'!F10-'Commodity Bond'!F10)</f>
      </c>
      <c r="G10" s="33">
        <f>IF('multi-step tree'!G10="","",'Net Cash Flow'!G10-'Commodity Bond'!G10)</f>
        <v>22165882.58366029</v>
      </c>
      <c r="H10" s="33">
        <f>IF('multi-step tree'!H10="","",'Net Cash Flow'!H10-'Commodity Bond'!H10)</f>
      </c>
      <c r="I10" s="33">
        <f>IF('multi-step tree'!I10="","",'Net Cash Flow'!I10-'Commodity Bond'!I10)</f>
        <v>26648260.604204968</v>
      </c>
      <c r="J10" s="33">
        <f>IF('multi-step tree'!J10="","",'Net Cash Flow'!J10-'Commodity Bond'!J10)</f>
      </c>
      <c r="K10" s="33">
        <f>IF('multi-step tree'!K10="","",'Net Cash Flow'!K10-'Commodity Bond'!K10)</f>
        <v>31710220.369728275</v>
      </c>
    </row>
    <row r="11" spans="2:11" ht="12.75">
      <c r="B11" s="33">
        <f>IF('multi-step tree'!B11="","",'Net Cash Flow'!B11-'Commodity Bond'!B11)</f>
      </c>
      <c r="C11" s="33">
        <f>IF('multi-step tree'!C11="","",'Net Cash Flow'!C11-'Commodity Bond'!C11)</f>
      </c>
      <c r="D11" s="33">
        <f>IF('multi-step tree'!D11="","",'Net Cash Flow'!D11-'Commodity Bond'!D11)</f>
        <v>9331546.096314136</v>
      </c>
      <c r="E11" s="33">
        <f>IF('multi-step tree'!E11="","",'Net Cash Flow'!E11-'Commodity Bond'!E11)</f>
      </c>
      <c r="F11" s="33">
        <f>IF('multi-step tree'!F11="","",'Net Cash Flow'!F11-'Commodity Bond'!F11)</f>
        <v>12154415.01189603</v>
      </c>
      <c r="G11" s="33">
        <f>IF('multi-step tree'!G11="","",'Net Cash Flow'!G11-'Commodity Bond'!G11)</f>
      </c>
      <c r="H11" s="33">
        <f>IF('multi-step tree'!H11="","",'Net Cash Flow'!H11-'Commodity Bond'!H11)</f>
        <v>15342287.344066173</v>
      </c>
      <c r="I11" s="33">
        <f>IF('multi-step tree'!I11="","",'Net Cash Flow'!I11-'Commodity Bond'!I11)</f>
      </c>
      <c r="J11" s="33">
        <f>IF('multi-step tree'!J11="","",'Net Cash Flow'!J11-'Commodity Bond'!J11)</f>
        <v>18942358.870632634</v>
      </c>
      <c r="K11" s="33">
        <f>IF('multi-step tree'!K11="","",'Net Cash Flow'!K11-'Commodity Bond'!K11)</f>
      </c>
    </row>
    <row r="12" spans="1:11" ht="12.75">
      <c r="A12" s="4"/>
      <c r="B12" s="33">
        <f>IF('multi-step tree'!B12="","",'Net Cash Flow'!B12-'Commodity Bond'!B12)</f>
      </c>
      <c r="C12" s="33">
        <f>IF('multi-step tree'!C12="","",'Net Cash Flow'!C12-'Commodity Bond'!C12)</f>
        <v>3026620.345260385</v>
      </c>
      <c r="D12" s="33">
        <f>IF('multi-step tree'!D12="","",'Net Cash Flow'!D12-'Commodity Bond'!D12)</f>
      </c>
      <c r="E12" s="33">
        <f>IF('multi-step tree'!E12="","",'Net Cash Flow'!E12-'Commodity Bond'!E12)</f>
        <v>5034247.919748878</v>
      </c>
      <c r="F12" s="33">
        <f>IF('multi-step tree'!F12="","",'Net Cash Flow'!F12-'Commodity Bond'!F12)</f>
      </c>
      <c r="G12" s="33">
        <f>IF('multi-step tree'!G12="","",'Net Cash Flow'!G12-'Commodity Bond'!G12)</f>
        <v>7301466.33810553</v>
      </c>
      <c r="H12" s="33">
        <f>IF('multi-step tree'!H12="","",'Net Cash Flow'!H12-'Commodity Bond'!H12)</f>
      </c>
      <c r="I12" s="33">
        <f>IF('multi-step tree'!I12="","",'Net Cash Flow'!I12-'Commodity Bond'!I12)</f>
        <v>9861841.291037356</v>
      </c>
      <c r="J12" s="33">
        <f>IF('multi-step tree'!J12="","",'Net Cash Flow'!J12-'Commodity Bond'!J12)</f>
      </c>
      <c r="K12" s="33">
        <f>IF('multi-step tree'!K12="","",'Net Cash Flow'!K12-'Commodity Bond'!K12)</f>
        <v>12753278.589942291</v>
      </c>
    </row>
    <row r="13" spans="2:11" ht="12.75">
      <c r="B13" s="33">
        <f>IF('multi-step tree'!B13="","",'Net Cash Flow'!B13-'Commodity Bond'!B13)</f>
        <v>-1457450</v>
      </c>
      <c r="C13" s="33">
        <f>IF('multi-step tree'!C13="","",'Net Cash Flow'!C13-'Commodity Bond'!C13)</f>
      </c>
      <c r="D13" s="33">
        <f>IF('multi-step tree'!D13="","",'Net Cash Flow'!D13-'Commodity Bond'!D13)</f>
        <v>-29622.99195215199</v>
      </c>
      <c r="E13" s="33">
        <f>IF('multi-step tree'!E13="","",'Net Cash Flow'!E13-'Commodity Bond'!E13)</f>
      </c>
      <c r="F13" s="33">
        <f>IF('multi-step tree'!F13="","",'Net Cash Flow'!F13-'Commodity Bond'!F13)</f>
        <v>1582825.3186853016</v>
      </c>
      <c r="G13" s="33">
        <f>IF('multi-step tree'!G13="","",'Net Cash Flow'!G13-'Commodity Bond'!G13)</f>
      </c>
      <c r="H13" s="33">
        <f>IF('multi-step tree'!H13="","",'Net Cash Flow'!H13-'Commodity Bond'!H13)</f>
        <v>3403766.8892137455</v>
      </c>
      <c r="I13" s="33">
        <f>IF('multi-step tree'!I13="","",'Net Cash Flow'!I13-'Commodity Bond'!I13)</f>
      </c>
      <c r="J13" s="33">
        <f>IF('multi-step tree'!J13="","",'Net Cash Flow'!J13-'Commodity Bond'!J13)</f>
        <v>5460160.3756925445</v>
      </c>
      <c r="K13" s="33">
        <f>IF('multi-step tree'!K13="","",'Net Cash Flow'!K13-'Commodity Bond'!K13)</f>
      </c>
    </row>
    <row r="14" spans="2:11" ht="12.75">
      <c r="B14" s="33">
        <f>IF('multi-step tree'!B14="","",'Net Cash Flow'!B14-'Commodity Bond'!B14)</f>
      </c>
      <c r="C14" s="33">
        <f>IF('multi-step tree'!C14="","",'Net Cash Flow'!C14-'Commodity Bond'!C14)</f>
        <v>-3631053.727847853</v>
      </c>
      <c r="D14" s="33">
        <f>IF('multi-step tree'!D14="","",'Net Cash Flow'!D14-'Commodity Bond'!D14)</f>
      </c>
      <c r="E14" s="33">
        <f>IF('multi-step tree'!E14="","",'Net Cash Flow'!E14-'Commodity Bond'!E14)</f>
        <v>-2484278.66046721</v>
      </c>
      <c r="F14" s="33">
        <f>IF('multi-step tree'!F14="","",'Net Cash Flow'!F14-'Commodity Bond'!F14)</f>
      </c>
      <c r="G14" s="33">
        <f>IF('multi-step tree'!G14="","",'Net Cash Flow'!G14-'Commodity Bond'!G14)</f>
        <v>-1189222.9501769198</v>
      </c>
      <c r="H14" s="33">
        <f>IF('multi-step tree'!H14="","",'Net Cash Flow'!H14-'Commodity Bond'!H14)</f>
      </c>
      <c r="I14" s="33">
        <f>IF('multi-step tree'!I14="","",'Net Cash Flow'!I14-'Commodity Bond'!I14)</f>
        <v>273286.42978922324</v>
      </c>
      <c r="J14" s="33">
        <f>IF('multi-step tree'!J14="","",'Net Cash Flow'!J14-'Commodity Bond'!J14)</f>
      </c>
      <c r="K14" s="33">
        <f>IF('multi-step tree'!K14="","",'Net Cash Flow'!K14-'Commodity Bond'!K14)</f>
        <v>1924901.6224742536</v>
      </c>
    </row>
    <row r="15" spans="2:11" ht="12.75">
      <c r="B15" s="33">
        <f>IF('multi-step tree'!B15="","",'Net Cash Flow'!B15-'Commodity Bond'!B15)</f>
      </c>
      <c r="C15" s="33">
        <f>IF('multi-step tree'!C15="","",'Net Cash Flow'!C15-'Commodity Bond'!C15)</f>
      </c>
      <c r="D15" s="33">
        <f>IF('multi-step tree'!D15="","",'Net Cash Flow'!D15-'Commodity Bond'!D15)</f>
        <v>-5376807.623391204</v>
      </c>
      <c r="E15" s="33">
        <f>IF('multi-step tree'!E15="","",'Net Cash Flow'!E15-'Commodity Bond'!E15)</f>
      </c>
      <c r="F15" s="33">
        <f>IF('multi-step tree'!F15="","",'Net Cash Flow'!F15-'Commodity Bond'!F15)</f>
        <v>-4455762.53336738</v>
      </c>
      <c r="G15" s="33">
        <f>IF('multi-step tree'!G15="","",'Net Cash Flow'!G15-'Commodity Bond'!G15)</f>
      </c>
      <c r="H15" s="33">
        <f>IF('multi-step tree'!H15="","",'Net Cash Flow'!H15-'Commodity Bond'!H15)</f>
        <v>-3415624.2035424355</v>
      </c>
      <c r="I15" s="33">
        <f>IF('multi-step tree'!I15="","",'Net Cash Flow'!I15-'Commodity Bond'!I15)</f>
      </c>
      <c r="J15" s="33">
        <f>IF('multi-step tree'!J15="","",'Net Cash Flow'!J15-'Commodity Bond'!J15)</f>
        <v>-2240993.605226082</v>
      </c>
      <c r="K15" s="33">
        <f>IF('multi-step tree'!K15="","",'Net Cash Flow'!K15-'Commodity Bond'!K15)</f>
      </c>
    </row>
    <row r="16" spans="2:11" ht="12.75">
      <c r="B16" s="33">
        <f>IF('multi-step tree'!B16="","",'Net Cash Flow'!B16-'Commodity Bond'!B16)</f>
      </c>
      <c r="C16" s="33">
        <f>IF('multi-step tree'!C16="","",'Net Cash Flow'!C16-'Commodity Bond'!C16)</f>
      </c>
      <c r="D16" s="33">
        <f>IF('multi-step tree'!D16="","",'Net Cash Flow'!D16-'Commodity Bond'!D16)</f>
      </c>
      <c r="E16" s="33">
        <f>IF('multi-step tree'!E16="","",'Net Cash Flow'!E16-'Commodity Bond'!E16)</f>
        <v>-6778929.189874877</v>
      </c>
      <c r="F16" s="33">
        <f>IF('multi-step tree'!F16="","",'Net Cash Flow'!F16-'Commodity Bond'!F16)</f>
      </c>
      <c r="G16" s="33">
        <f>IF('multi-step tree'!G16="","",'Net Cash Flow'!G16-'Commodity Bond'!G16)</f>
        <v>-6039181.629967897</v>
      </c>
      <c r="H16" s="33">
        <f>IF('multi-step tree'!H16="","",'Net Cash Flow'!H16-'Commodity Bond'!H16)</f>
      </c>
      <c r="I16" s="33">
        <f>IF('multi-step tree'!I16="","",'Net Cash Flow'!I16-'Commodity Bond'!I16)</f>
        <v>-5203783.016167327</v>
      </c>
      <c r="J16" s="33">
        <f>IF('multi-step tree'!J16="","",'Net Cash Flow'!J16-'Commodity Bond'!J16)</f>
      </c>
      <c r="K16" s="33">
        <f>IF('multi-step tree'!K16="","",'Net Cash Flow'!K16-'Commodity Bond'!K16)</f>
        <v>-4260365.448115229</v>
      </c>
    </row>
    <row r="17" spans="2:11" ht="12.75">
      <c r="B17" s="33">
        <f>IF('multi-step tree'!B17="","",'Net Cash Flow'!B17-'Commodity Bond'!B17)</f>
      </c>
      <c r="C17" s="33">
        <f>IF('multi-step tree'!C17="","",'Net Cash Flow'!C17-'Commodity Bond'!C17)</f>
      </c>
      <c r="D17" s="33">
        <f>IF('multi-step tree'!D17="","",'Net Cash Flow'!D17-'Commodity Bond'!D17)</f>
      </c>
      <c r="E17" s="33">
        <f>IF('multi-step tree'!E17="","",'Net Cash Flow'!E17-'Commodity Bond'!E17)</f>
      </c>
      <c r="F17" s="33">
        <f>IF('multi-step tree'!F17="","",'Net Cash Flow'!F17-'Commodity Bond'!F17)</f>
        <v>-7905058.64730722</v>
      </c>
      <c r="G17" s="33">
        <f>IF('multi-step tree'!G17="","",'Net Cash Flow'!G17-'Commodity Bond'!G17)</f>
      </c>
      <c r="H17" s="33">
        <f>IF('multi-step tree'!H17="","",'Net Cash Flow'!H17-'Commodity Bond'!H17)</f>
        <v>-7310922.2056546435</v>
      </c>
      <c r="I17" s="33">
        <f>IF('multi-step tree'!I17="","",'Net Cash Flow'!I17-'Commodity Bond'!I17)</f>
      </c>
      <c r="J17" s="33">
        <f>IF('multi-step tree'!J17="","",'Net Cash Flow'!J17-'Commodity Bond'!J17)</f>
        <v>-6639962.561222184</v>
      </c>
      <c r="K17" s="33">
        <f>IF('multi-step tree'!K17="","",'Net Cash Flow'!K17-'Commodity Bond'!K17)</f>
      </c>
    </row>
    <row r="18" spans="2:11" ht="12.75">
      <c r="B18" s="33">
        <f>IF('multi-step tree'!B18="","",'Net Cash Flow'!B18-'Commodity Bond'!B18)</f>
      </c>
      <c r="C18" s="33">
        <f>IF('multi-step tree'!C18="","",'Net Cash Flow'!C18-'Commodity Bond'!C18)</f>
      </c>
      <c r="D18" s="33">
        <f>IF('multi-step tree'!D18="","",'Net Cash Flow'!D18-'Commodity Bond'!D18)</f>
      </c>
      <c r="E18" s="33">
        <f>IF('multi-step tree'!E18="","",'Net Cash Flow'!E18-'Commodity Bond'!E18)</f>
      </c>
      <c r="F18" s="33">
        <f>IF('multi-step tree'!F18="","",'Net Cash Flow'!F18-'Commodity Bond'!F18)</f>
      </c>
      <c r="G18" s="33">
        <f>IF('multi-step tree'!G18="","",'Net Cash Flow'!G18-'Commodity Bond'!G18)</f>
        <v>-8809521.987156738</v>
      </c>
      <c r="H18" s="33">
        <f>IF('multi-step tree'!H18="","",'Net Cash Flow'!H18-'Commodity Bond'!H18)</f>
      </c>
      <c r="I18" s="33">
        <f>IF('multi-step tree'!I18="","",'Net Cash Flow'!I18-'Commodity Bond'!I18)</f>
        <v>-8332334.7270271145</v>
      </c>
      <c r="J18" s="33">
        <f>IF('multi-step tree'!J18="","",'Net Cash Flow'!J18-'Commodity Bond'!J18)</f>
      </c>
      <c r="K18" s="33">
        <f>IF('multi-step tree'!K18="","",'Net Cash Flow'!K18-'Commodity Bond'!K18)</f>
        <v>-7793446.061161551</v>
      </c>
    </row>
    <row r="19" spans="2:11" ht="12.75">
      <c r="B19" s="33">
        <f>IF('multi-step tree'!B19="","",'Net Cash Flow'!B19-'Commodity Bond'!B19)</f>
      </c>
      <c r="C19" s="33">
        <f>IF('multi-step tree'!C19="","",'Net Cash Flow'!C19-'Commodity Bond'!C19)</f>
      </c>
      <c r="D19" s="33">
        <f>IF('multi-step tree'!D19="","",'Net Cash Flow'!D19-'Commodity Bond'!D19)</f>
      </c>
      <c r="E19" s="33">
        <f>IF('multi-step tree'!E19="","",'Net Cash Flow'!E19-'Commodity Bond'!E19)</f>
      </c>
      <c r="F19" s="33">
        <f>IF('multi-step tree'!F19="","",'Net Cash Flow'!F19-'Commodity Bond'!F19)</f>
      </c>
      <c r="G19" s="33">
        <f>IF('multi-step tree'!G19="","",'Net Cash Flow'!G19-'Commodity Bond'!G19)</f>
      </c>
      <c r="H19" s="33">
        <f>IF('multi-step tree'!H19="","",'Net Cash Flow'!H19-'Commodity Bond'!H19)</f>
        <v>-9535951.730853315</v>
      </c>
      <c r="I19" s="33">
        <f>IF('multi-step tree'!I19="","",'Net Cash Flow'!I19-'Commodity Bond'!I19)</f>
      </c>
      <c r="J19" s="33">
        <f>IF('multi-step tree'!J19="","",'Net Cash Flow'!J19-'Commodity Bond'!J19)</f>
        <v>-9152693.500476716</v>
      </c>
      <c r="K19" s="33">
        <f>IF('multi-step tree'!K19="","",'Net Cash Flow'!K19-'Commodity Bond'!K19)</f>
      </c>
    </row>
    <row r="20" spans="2:11" ht="12.75">
      <c r="B20" s="33">
        <f>IF('multi-step tree'!B20="","",'Net Cash Flow'!B20-'Commodity Bond'!B20)</f>
      </c>
      <c r="C20" s="33">
        <f>IF('multi-step tree'!C20="","",'Net Cash Flow'!C20-'Commodity Bond'!C20)</f>
      </c>
      <c r="D20" s="33">
        <f>IF('multi-step tree'!D20="","",'Net Cash Flow'!D20-'Commodity Bond'!D20)</f>
      </c>
      <c r="E20" s="33">
        <f>IF('multi-step tree'!E20="","",'Net Cash Flow'!E20-'Commodity Bond'!E20)</f>
      </c>
      <c r="F20" s="33">
        <f>IF('multi-step tree'!F20="","",'Net Cash Flow'!F20-'Commodity Bond'!F20)</f>
      </c>
      <c r="G20" s="33">
        <f>IF('multi-step tree'!G20="","",'Net Cash Flow'!G20-'Commodity Bond'!G20)</f>
      </c>
      <c r="H20" s="33">
        <f>IF('multi-step tree'!H20="","",'Net Cash Flow'!H20-'Commodity Bond'!H20)</f>
      </c>
      <c r="I20" s="33">
        <f>IF('multi-step tree'!I20="","",'Net Cash Flow'!I20-'Commodity Bond'!I20)</f>
        <v>-10119391.820989942</v>
      </c>
      <c r="J20" s="33">
        <f>IF('multi-step tree'!J20="","",'Net Cash Flow'!J20-'Commodity Bond'!J20)</f>
      </c>
      <c r="K20" s="33">
        <f>IF('multi-step tree'!K20="","",'Net Cash Flow'!K20-'Commodity Bond'!K20)</f>
        <v>-9811573.730642136</v>
      </c>
    </row>
    <row r="21" spans="2:11" ht="12.75">
      <c r="B21" s="33">
        <f>IF('multi-step tree'!B21="","",'Net Cash Flow'!B21-'Commodity Bond'!B21)</f>
      </c>
      <c r="C21" s="33">
        <f>IF('multi-step tree'!C21="","",'Net Cash Flow'!C21-'Commodity Bond'!C21)</f>
      </c>
      <c r="D21" s="33">
        <f>IF('multi-step tree'!D21="","",'Net Cash Flow'!D21-'Commodity Bond'!D21)</f>
      </c>
      <c r="E21" s="33">
        <f>IF('multi-step tree'!E21="","",'Net Cash Flow'!E21-'Commodity Bond'!E21)</f>
      </c>
      <c r="F21" s="33">
        <f>IF('multi-step tree'!F21="","",'Net Cash Flow'!F21-'Commodity Bond'!F21)</f>
      </c>
      <c r="G21" s="33">
        <f>IF('multi-step tree'!G21="","",'Net Cash Flow'!G21-'Commodity Bond'!G21)</f>
      </c>
      <c r="H21" s="33">
        <f>IF('multi-step tree'!H21="","",'Net Cash Flow'!H21-'Commodity Bond'!H21)</f>
      </c>
      <c r="I21" s="33">
        <f>IF('multi-step tree'!I21="","",'Net Cash Flow'!I21-'Commodity Bond'!I21)</f>
      </c>
      <c r="J21" s="33">
        <f>IF('multi-step tree'!J21="","",'Net Cash Flow'!J21-'Commodity Bond'!J21)</f>
        <v>-10587988.187992252</v>
      </c>
      <c r="K21" s="33">
        <f>IF('multi-step tree'!K21="","",'Net Cash Flow'!K21-'Commodity Bond'!K21)</f>
      </c>
    </row>
    <row r="22" spans="2:11" ht="12.75">
      <c r="B22" s="33">
        <f>IF('multi-step tree'!B22="","",'Net Cash Flow'!B22-'Commodity Bond'!B22)</f>
      </c>
      <c r="C22" s="33">
        <f>IF('multi-step tree'!C22="","",'Net Cash Flow'!C22-'Commodity Bond'!C22)</f>
      </c>
      <c r="D22" s="33">
        <f>IF('multi-step tree'!D22="","",'Net Cash Flow'!D22-'Commodity Bond'!D22)</f>
      </c>
      <c r="E22" s="33">
        <f>IF('multi-step tree'!E22="","",'Net Cash Flow'!E22-'Commodity Bond'!E22)</f>
      </c>
      <c r="F22" s="33">
        <f>IF('multi-step tree'!F22="","",'Net Cash Flow'!F22-'Commodity Bond'!F22)</f>
      </c>
      <c r="G22" s="33">
        <f>IF('multi-step tree'!G22="","",'Net Cash Flow'!G22-'Commodity Bond'!G22)</f>
      </c>
      <c r="H22" s="33">
        <f>IF('multi-step tree'!H22="","",'Net Cash Flow'!H22-'Commodity Bond'!H22)</f>
      </c>
      <c r="I22" s="33">
        <f>IF('multi-step tree'!I22="","",'Net Cash Flow'!I22-'Commodity Bond'!I22)</f>
      </c>
      <c r="J22" s="33">
        <f>IF('multi-step tree'!J22="","",'Net Cash Flow'!J22-'Commodity Bond'!J22)</f>
      </c>
      <c r="K22" s="33">
        <f>IF('multi-step tree'!K22="","",'Net Cash Flow'!K22-'Commodity Bond'!K22)</f>
        <v>-10964346.547453534</v>
      </c>
    </row>
    <row r="28" spans="1:3" ht="12.75">
      <c r="A28" s="2" t="s">
        <v>88</v>
      </c>
      <c r="B28" s="2"/>
      <c r="C28" s="2"/>
    </row>
    <row r="29" spans="2:13" ht="12.75">
      <c r="B29" s="33">
        <f>IF('multi-step tree'!B4="","",MAX(B4+(p*C28+(1-p)*C30)*EXP(-rf),0))</f>
      </c>
      <c r="C29" s="33">
        <f>IF('multi-step tree'!C4="","",MAX(C4+(p*D28+(1-p)*D30)*EXP(-rf),0))</f>
      </c>
      <c r="D29" s="33">
        <f>IF('multi-step tree'!D4="","",MAX(D4+(p*E28+(1-p)*E30)*EXP(-rf),0))</f>
      </c>
      <c r="E29" s="33">
        <f>IF('multi-step tree'!E4="","",MAX(E4+(p*F28+(1-p)*F30)*EXP(-rf),0))</f>
      </c>
      <c r="F29" s="33">
        <f>IF('multi-step tree'!F4="","",MAX(F4+(p*G28+(1-p)*G30)*EXP(-rf),0))</f>
      </c>
      <c r="G29" s="33">
        <f>IF('multi-step tree'!G4="","",MAX(G4+(p*H28+(1-p)*H30)*EXP(-rf),0))</f>
      </c>
      <c r="H29" s="33">
        <f>IF('multi-step tree'!H4="","",MAX(H4+(p*I28+(1-p)*I30)*EXP(-rf),0))</f>
      </c>
      <c r="I29" s="33">
        <f>IF('multi-step tree'!I4="","",MAX(I4+(p*J28+(1-p)*J30)*EXP(-rf),0))</f>
      </c>
      <c r="J29" s="33">
        <f>IF('multi-step tree'!J4="","",MAX(J4+(p*K28+(1-p)*K30)*EXP(-rf),0))</f>
      </c>
      <c r="K29" s="33">
        <f>IF('multi-step tree'!K4="","",MAX(K4,0))</f>
        <v>224712411.88941398</v>
      </c>
      <c r="M29" s="33"/>
    </row>
    <row r="30" spans="2:13" ht="12.75">
      <c r="B30" s="33">
        <f>IF('multi-step tree'!B5="","",MAX(B5+(p*C29+(1-p)*C31)*EXP(-rf),0))</f>
      </c>
      <c r="C30" s="33">
        <f>IF('multi-step tree'!C5="","",MAX(C5+(p*D29+(1-p)*D31)*EXP(-rf),0))</f>
      </c>
      <c r="D30" s="33">
        <f>IF('multi-step tree'!D5="","",MAX(D5+(p*E29+(1-p)*E31)*EXP(-rf),0))</f>
      </c>
      <c r="E30" s="33">
        <f>IF('multi-step tree'!E5="","",MAX(E5+(p*F29+(1-p)*F31)*EXP(-rf),0))</f>
      </c>
      <c r="F30" s="33">
        <f>IF('multi-step tree'!F5="","",MAX(F5+(p*G29+(1-p)*G31)*EXP(-rf),0))</f>
      </c>
      <c r="G30" s="33">
        <f>IF('multi-step tree'!G5="","",MAX(G5+(p*H29+(1-p)*H31)*EXP(-rf),0))</f>
      </c>
      <c r="H30" s="33">
        <f>IF('multi-step tree'!H5="","",MAX(H5+(p*I29+(1-p)*I31)*EXP(-rf),0))</f>
      </c>
      <c r="I30" s="33">
        <f>IF('multi-step tree'!I5="","",MAX(I5+(p*J29+(1-p)*J31)*EXP(-rf),0))</f>
      </c>
      <c r="J30" s="33">
        <f>IF('multi-step tree'!J5="","",MAX(J5+(p*K29+(1-p)*K31)*EXP(-rf),0))</f>
        <v>312936477.5497931</v>
      </c>
      <c r="K30" s="33">
        <f>IF('multi-step tree'!K5="","",MAX(K5,0))</f>
      </c>
      <c r="M30" s="33">
        <f>'Net Cash Flow'!J4</f>
      </c>
    </row>
    <row r="31" spans="2:11" ht="12.75">
      <c r="B31" s="33">
        <f>IF('multi-step tree'!B6="","",MAX(B6+(p*C30+(1-p)*C32)*EXP(-rf),0))</f>
      </c>
      <c r="C31" s="33">
        <f>IF('multi-step tree'!C6="","",MAX(C6+(p*D30+(1-p)*D32)*EXP(-rf),0))</f>
      </c>
      <c r="D31" s="33">
        <f>IF('multi-step tree'!D6="","",MAX(D6+(p*E30+(1-p)*E32)*EXP(-rf),0))</f>
      </c>
      <c r="E31" s="33">
        <f>IF('multi-step tree'!E6="","",MAX(E6+(p*F30+(1-p)*F32)*EXP(-rf),0))</f>
      </c>
      <c r="F31" s="33">
        <f>IF('multi-step tree'!F6="","",MAX(F6+(p*G30+(1-p)*G32)*EXP(-rf),0))</f>
      </c>
      <c r="G31" s="33">
        <f>IF('multi-step tree'!G6="","",MAX(G6+(p*H30+(1-p)*H32)*EXP(-rf),0))</f>
      </c>
      <c r="H31" s="33">
        <f>IF('multi-step tree'!H6="","",MAX(H6+(p*I30+(1-p)*I32)*EXP(-rf),0))</f>
      </c>
      <c r="I31" s="33">
        <f>IF('multi-step tree'!I6="","",MAX(I6+(p*J30+(1-p)*J32)*EXP(-rf),0))</f>
        <v>324069766.51686704</v>
      </c>
      <c r="J31" s="33">
        <f>IF('multi-step tree'!J6="","",MAX(J6+(p*K30+(1-p)*K32)*EXP(-rf),0))</f>
      </c>
      <c r="K31" s="33">
        <f>IF('multi-step tree'!K6="","",MAX(K6,0))</f>
        <v>122997879.72867161</v>
      </c>
    </row>
    <row r="32" spans="2:11" ht="12.75">
      <c r="B32" s="33">
        <f>IF('multi-step tree'!B7="","",MAX(B7+(p*C31+(1-p)*C33)*EXP(-rf),0))</f>
      </c>
      <c r="C32" s="33">
        <f>IF('multi-step tree'!C7="","",MAX(C7+(p*D31+(1-p)*D33)*EXP(-rf),0))</f>
      </c>
      <c r="D32" s="33">
        <f>IF('multi-step tree'!D7="","",MAX(D7+(p*E31+(1-p)*E33)*EXP(-rf),0))</f>
      </c>
      <c r="E32" s="33">
        <f>IF('multi-step tree'!E7="","",MAX(E7+(p*F31+(1-p)*F33)*EXP(-rf),0))</f>
      </c>
      <c r="F32" s="33">
        <f>IF('multi-step tree'!F7="","",MAX(F7+(p*G31+(1-p)*G33)*EXP(-rf),0))</f>
      </c>
      <c r="G32" s="33">
        <f>IF('multi-step tree'!G7="","",MAX(G7+(p*H31+(1-p)*H33)*EXP(-rf),0))</f>
      </c>
      <c r="H32" s="33">
        <f>IF('multi-step tree'!H7="","",MAX(H7+(p*I31+(1-p)*I33)*EXP(-rf),0))</f>
        <v>294613775.3700131</v>
      </c>
      <c r="I32" s="33">
        <f>IF('multi-step tree'!I7="","",MAX(I7+(p*J31+(1-p)*J33)*EXP(-rf),0))</f>
      </c>
      <c r="J32" s="33">
        <f>IF('multi-step tree'!J7="","",MAX(J7+(p*K31+(1-p)*K33)*EXP(-rf),0))</f>
        <v>168293783.74064547</v>
      </c>
      <c r="K32" s="33">
        <f>IF('multi-step tree'!K7="","",MAX(K7,0))</f>
      </c>
    </row>
    <row r="33" spans="2:11" ht="12.75">
      <c r="B33" s="33">
        <f>IF('multi-step tree'!B8="","",MAX(B8+(p*C32+(1-p)*C34)*EXP(-rf),0))</f>
      </c>
      <c r="C33" s="33">
        <f>IF('multi-step tree'!C8="","",MAX(C8+(p*D32+(1-p)*D34)*EXP(-rf),0))</f>
      </c>
      <c r="D33" s="33">
        <f>IF('multi-step tree'!D8="","",MAX(D8+(p*E32+(1-p)*E34)*EXP(-rf),0))</f>
      </c>
      <c r="E33" s="33">
        <f>IF('multi-step tree'!E8="","",MAX(E8+(p*F32+(1-p)*F34)*EXP(-rf),0))</f>
      </c>
      <c r="F33" s="33">
        <f>IF('multi-step tree'!F8="","",MAX(F8+(p*G32+(1-p)*G34)*EXP(-rf),0))</f>
      </c>
      <c r="G33" s="33">
        <f>IF('multi-step tree'!G8="","",MAX(G8+(p*H32+(1-p)*H34)*EXP(-rf),0))</f>
        <v>246444939.0525646</v>
      </c>
      <c r="H33" s="33">
        <f>IF('multi-step tree'!H8="","",MAX(H8+(p*I32+(1-p)*I34)*EXP(-rf),0))</f>
      </c>
      <c r="I33" s="33">
        <f>IF('multi-step tree'!I8="","",MAX(I8+(p*J32+(1-p)*J34)*EXP(-rf),0))</f>
        <v>169803393.26478288</v>
      </c>
      <c r="J33" s="33">
        <f>IF('multi-step tree'!J8="","",MAX(J8+(p*K32+(1-p)*K34)*EXP(-rf),0))</f>
      </c>
      <c r="K33" s="33">
        <f>IF('multi-step tree'!K8="","",MAX(K8,0))</f>
        <v>64897617.03331382</v>
      </c>
    </row>
    <row r="34" spans="2:11" ht="12.75">
      <c r="B34" s="33">
        <f>IF('multi-step tree'!B9="","",MAX(B9+(p*C33+(1-p)*C35)*EXP(-rf),0))</f>
      </c>
      <c r="C34" s="33">
        <f>IF('multi-step tree'!C9="","",MAX(C9+(p*D33+(1-p)*D35)*EXP(-rf),0))</f>
      </c>
      <c r="D34" s="33">
        <f>IF('multi-step tree'!D9="","",MAX(D9+(p*E33+(1-p)*E35)*EXP(-rf),0))</f>
      </c>
      <c r="E34" s="33">
        <f>IF('multi-step tree'!E9="","",MAX(E9+(p*F33+(1-p)*F35)*EXP(-rf),0))</f>
      </c>
      <c r="F34" s="33">
        <f>IF('multi-step tree'!F9="","",MAX(F9+(p*G33+(1-p)*G35)*EXP(-rf),0))</f>
        <v>192217458.78499362</v>
      </c>
      <c r="G34" s="33">
        <f>IF('multi-step tree'!G9="","",MAX(G9+(p*H33+(1-p)*H35)*EXP(-rf),0))</f>
      </c>
      <c r="H34" s="33">
        <f>IF('multi-step tree'!H9="","",MAX(H9+(p*I33+(1-p)*I35)*EXP(-rf),0))</f>
        <v>148364566.8999983</v>
      </c>
      <c r="I34" s="33">
        <f>IF('multi-step tree'!I9="","",MAX(I9+(p*J33+(1-p)*J35)*EXP(-rf),0))</f>
      </c>
      <c r="J34" s="33">
        <f>IF('multi-step tree'!J9="","",MAX(J9+(p*K33+(1-p)*K35)*EXP(-rf),0))</f>
        <v>85672566.0173515</v>
      </c>
      <c r="K34" s="33">
        <f>IF('multi-step tree'!K9="","",MAX(K9,0))</f>
      </c>
    </row>
    <row r="35" spans="2:11" ht="12.75">
      <c r="B35" s="33">
        <f>IF('multi-step tree'!B10="","",MAX(B10+(p*C34+(1-p)*C36)*EXP(-rf),0))</f>
      </c>
      <c r="C35" s="33">
        <f>IF('multi-step tree'!C10="","",MAX(C10+(p*D34+(1-p)*D36)*EXP(-rf),0))</f>
      </c>
      <c r="D35" s="33">
        <f>IF('multi-step tree'!D10="","",MAX(D10+(p*E34+(1-p)*E36)*EXP(-rf),0))</f>
      </c>
      <c r="E35" s="33">
        <f>IF('multi-step tree'!E10="","",MAX(E10+(p*F34+(1-p)*F36)*EXP(-rf),0))</f>
        <v>139079642.29667878</v>
      </c>
      <c r="F35" s="33">
        <f>IF('multi-step tree'!F10="","",MAX(F10+(p*G34+(1-p)*G36)*EXP(-rf),0))</f>
      </c>
      <c r="G35" s="33">
        <f>IF('multi-step tree'!G10="","",MAX(G10+(p*H34+(1-p)*H36)*EXP(-rf),0))</f>
        <v>116461786.92457083</v>
      </c>
      <c r="H35" s="33">
        <f>IF('multi-step tree'!H10="","",MAX(H10+(p*I34+(1-p)*I36)*EXP(-rf),0))</f>
      </c>
      <c r="I35" s="33">
        <f>IF('multi-step tree'!I10="","",MAX(I10+(p*J34+(1-p)*J36)*EXP(-rf),0))</f>
        <v>81685042.61610803</v>
      </c>
      <c r="J35" s="33">
        <f>IF('multi-step tree'!J10="","",MAX(J10+(p*K34+(1-p)*K36)*EXP(-rf),0))</f>
      </c>
      <c r="K35" s="33">
        <f>IF('multi-step tree'!K10="","",MAX(K10,0))</f>
        <v>31710220.369728275</v>
      </c>
    </row>
    <row r="36" spans="2:11" ht="12.75">
      <c r="B36" s="33">
        <f>IF('multi-step tree'!B11="","",MAX(B11+(p*C35+(1-p)*C37)*EXP(-rf),0))</f>
      </c>
      <c r="C36" s="33">
        <f>IF('multi-step tree'!C11="","",MAX(C11+(p*D35+(1-p)*D37)*EXP(-rf),0))</f>
      </c>
      <c r="D36" s="33">
        <f>IF('multi-step tree'!D11="","",MAX(D11+(p*E35+(1-p)*E37)*EXP(-rf),0))</f>
        <v>91186386.03939849</v>
      </c>
      <c r="E36" s="33">
        <f>IF('multi-step tree'!E11="","",MAX(E11+(p*F35+(1-p)*F37)*EXP(-rf),0))</f>
      </c>
      <c r="F36" s="33">
        <f>IF('multi-step tree'!F11="","",MAX(F11+(p*G35+(1-p)*G37)*EXP(-rf),0))</f>
        <v>81695275.24379852</v>
      </c>
      <c r="G36" s="33">
        <f>IF('multi-step tree'!G11="","",MAX(G11+(p*H35+(1-p)*H37)*EXP(-rf),0))</f>
      </c>
      <c r="H36" s="33">
        <f>IF('multi-step tree'!H11="","",MAX(H11+(p*I35+(1-p)*I37)*EXP(-rf),0))</f>
        <v>64825693.44121098</v>
      </c>
      <c r="I36" s="33">
        <f>IF('multi-step tree'!I11="","",MAX(I11+(p*J35+(1-p)*J37)*EXP(-rf),0))</f>
      </c>
      <c r="J36" s="33">
        <f>IF('multi-step tree'!J11="","",MAX(J11+(p*K35+(1-p)*K37)*EXP(-rf),0))</f>
        <v>38478577.58757964</v>
      </c>
      <c r="K36" s="33">
        <f>IF('multi-step tree'!K11="","",MAX(K11,0))</f>
      </c>
    </row>
    <row r="37" spans="1:11" ht="12.75">
      <c r="A37" s="4"/>
      <c r="B37" s="33">
        <f>IF('multi-step tree'!B12="","",MAX(B12+(p*C36+(1-p)*C38)*EXP(-rf),0))</f>
      </c>
      <c r="C37" s="33">
        <f>IF('multi-step tree'!C12="","",MAX(C12+(p*D36+(1-p)*D38)*EXP(-rf),0))</f>
        <v>51263424.27240934</v>
      </c>
      <c r="D37" s="33">
        <f>IF('multi-step tree'!D12="","",MAX(D12+(p*E36+(1-p)*E38)*EXP(-rf),0))</f>
      </c>
      <c r="E37" s="33">
        <f>IF('multi-step tree'!E12="","",MAX(E12+(p*F36+(1-p)*F38)*EXP(-rf),0))</f>
        <v>49103205.32565159</v>
      </c>
      <c r="F37" s="33">
        <f>IF('multi-step tree'!F12="","",MAX(F12+(p*G36+(1-p)*G38)*EXP(-rf),0))</f>
      </c>
      <c r="G37" s="33">
        <f>IF('multi-step tree'!G12="","",MAX(G12+(p*H36+(1-p)*H38)*EXP(-rf),0))</f>
        <v>42897415.99860936</v>
      </c>
      <c r="H37" s="33">
        <f>IF('multi-step tree'!H12="","",MAX(H12+(p*I36+(1-p)*I38)*EXP(-rf),0))</f>
      </c>
      <c r="I37" s="33">
        <f>IF('multi-step tree'!I12="","",MAX(I12+(p*J36+(1-p)*J38)*EXP(-rf),0))</f>
        <v>31351042.034176856</v>
      </c>
      <c r="J37" s="33">
        <f>IF('multi-step tree'!J12="","",MAX(J12+(p*K36+(1-p)*K38)*EXP(-rf),0))</f>
      </c>
      <c r="K37" s="33">
        <f>IF('multi-step tree'!K12="","",MAX(K12,0))</f>
        <v>12753278.589942291</v>
      </c>
    </row>
    <row r="38" spans="2:11" ht="12.75">
      <c r="B38" s="33">
        <f>IF('multi-step tree'!B13="","",MAX(B13+(p*C37+(1-p)*C39)*EXP(-rf),0))</f>
        <v>21460083.973952558</v>
      </c>
      <c r="C38" s="33">
        <f>IF('multi-step tree'!C13="","",MAX(C13+(p*D37+(1-p)*D39)*EXP(-rf),0))</f>
      </c>
      <c r="D38" s="33">
        <f>IF('multi-step tree'!D13="","",MAX(D13+(p*E37+(1-p)*E39)*EXP(-rf),0))</f>
        <v>22507126.5741653</v>
      </c>
      <c r="E38" s="33">
        <f>IF('multi-step tree'!E13="","",MAX(E13+(p*F37+(1-p)*F39)*EXP(-rf),0))</f>
      </c>
      <c r="F38" s="33">
        <f>IF('multi-step tree'!F13="","",MAX(F13+(p*G37+(1-p)*G39)*EXP(-rf),0))</f>
        <v>21685796.88352859</v>
      </c>
      <c r="G38" s="33">
        <f>IF('multi-step tree'!G13="","",MAX(G13+(p*H37+(1-p)*H39)*EXP(-rf),0))</f>
      </c>
      <c r="H38" s="33">
        <f>IF('multi-step tree'!H13="","",MAX(H13+(p*I37+(1-p)*I39)*EXP(-rf),0))</f>
        <v>18326172.36379845</v>
      </c>
      <c r="I38" s="33">
        <f>IF('multi-step tree'!I13="","",MAX(I13+(p*J37+(1-p)*J39)*EXP(-rf),0))</f>
      </c>
      <c r="J38" s="33">
        <f>IF('multi-step tree'!J13="","",MAX(J13+(p*K37+(1-p)*K39)*EXP(-rf),0))</f>
        <v>11520943.637317862</v>
      </c>
      <c r="K38" s="33">
        <f>IF('multi-step tree'!K13="","",MAX(K13,0))</f>
      </c>
    </row>
    <row r="39" spans="2:11" ht="12.75">
      <c r="B39" s="33">
        <f>IF('multi-step tree'!B14="","",MAX(B14+(p*C38+(1-p)*C40)*EXP(-rf),0))</f>
      </c>
      <c r="C39" s="33">
        <f>IF('multi-step tree'!C14="","",MAX(C14+(p*D38+(1-p)*D40)*EXP(-rf),0))</f>
        <v>5160637.627614781</v>
      </c>
      <c r="D39" s="33">
        <f>IF('multi-step tree'!D14="","",MAX(D14+(p*E38+(1-p)*E40)*EXP(-rf),0))</f>
      </c>
      <c r="E39" s="33">
        <f>IF('multi-step tree'!E14="","",MAX(E14+(p*F38+(1-p)*F40)*EXP(-rf),0))</f>
        <v>5986586.439482027</v>
      </c>
      <c r="F39" s="33">
        <f>IF('multi-step tree'!F14="","",MAX(F14+(p*G38+(1-p)*G40)*EXP(-rf),0))</f>
      </c>
      <c r="G39" s="33">
        <f>IF('multi-step tree'!G14="","",MAX(G14+(p*H38+(1-p)*H40)*EXP(-rf),0))</f>
        <v>5969311.95291745</v>
      </c>
      <c r="H39" s="33">
        <f>IF('multi-step tree'!H14="","",MAX(H14+(p*I38+(1-p)*I40)*EXP(-rf),0))</f>
      </c>
      <c r="I39" s="33">
        <f>IF('multi-step tree'!I14="","",MAX(I14+(p*J38+(1-p)*J40)*EXP(-rf),0))</f>
        <v>4773575.71590553</v>
      </c>
      <c r="J39" s="33">
        <f>IF('multi-step tree'!J14="","",MAX(J14+(p*K38+(1-p)*K40)*EXP(-rf),0))</f>
      </c>
      <c r="K39" s="33">
        <f>IF('multi-step tree'!K14="","",MAX(K14,0))</f>
        <v>1924901.6224742536</v>
      </c>
    </row>
    <row r="40" spans="2:11" ht="12.75">
      <c r="B40" s="33">
        <f>IF('multi-step tree'!B15="","",MAX(B15+(p*C39+(1-p)*C41)*EXP(-rf),0))</f>
      </c>
      <c r="C40" s="33">
        <f>IF('multi-step tree'!C15="","",MAX(C15+(p*D39+(1-p)*D41)*EXP(-rf),0))</f>
      </c>
      <c r="D40" s="33">
        <f>IF('multi-step tree'!D15="","",MAX(D15+(p*E39+(1-p)*E41)*EXP(-rf),0))</f>
        <v>0</v>
      </c>
      <c r="E40" s="33">
        <f>IF('multi-step tree'!E15="","",MAX(E15+(p*F39+(1-p)*F41)*EXP(-rf),0))</f>
      </c>
      <c r="F40" s="33">
        <f>IF('multi-step tree'!F15="","",MAX(F15+(p*G39+(1-p)*G41)*EXP(-rf),0))</f>
        <v>0</v>
      </c>
      <c r="G40" s="33">
        <f>IF('multi-step tree'!G15="","",MAX(G15+(p*H39+(1-p)*H41)*EXP(-rf),0))</f>
      </c>
      <c r="H40" s="33">
        <f>IF('multi-step tree'!H15="","",MAX(H15+(p*I39+(1-p)*I41)*EXP(-rf),0))</f>
        <v>0</v>
      </c>
      <c r="I40" s="33">
        <f>IF('multi-step tree'!I15="","",MAX(I15+(p*J39+(1-p)*J41)*EXP(-rf),0))</f>
      </c>
      <c r="J40" s="33">
        <f>IF('multi-step tree'!J15="","",MAX(J15+(p*K39+(1-p)*K41)*EXP(-rf),0))</f>
        <v>0</v>
      </c>
      <c r="K40" s="33">
        <f>IF('multi-step tree'!K15="","",MAX(K15,0))</f>
      </c>
    </row>
    <row r="41" spans="2:11" ht="12.75">
      <c r="B41" s="33">
        <f>IF('multi-step tree'!B16="","",MAX(B16+(p*C40+(1-p)*C42)*EXP(-rf),0))</f>
      </c>
      <c r="C41" s="33">
        <f>IF('multi-step tree'!C16="","",MAX(C16+(p*D40+(1-p)*D42)*EXP(-rf),0))</f>
      </c>
      <c r="D41" s="33">
        <f>IF('multi-step tree'!D16="","",MAX(D16+(p*E40+(1-p)*E42)*EXP(-rf),0))</f>
      </c>
      <c r="E41" s="33">
        <f>IF('multi-step tree'!E16="","",MAX(E16+(p*F40+(1-p)*F42)*EXP(-rf),0))</f>
        <v>0</v>
      </c>
      <c r="F41" s="33">
        <f>IF('multi-step tree'!F16="","",MAX(F16+(p*G40+(1-p)*G42)*EXP(-rf),0))</f>
      </c>
      <c r="G41" s="33">
        <f>IF('multi-step tree'!G16="","",MAX(G16+(p*H40+(1-p)*H42)*EXP(-rf),0))</f>
        <v>0</v>
      </c>
      <c r="H41" s="33">
        <f>IF('multi-step tree'!H16="","",MAX(H16+(p*I40+(1-p)*I42)*EXP(-rf),0))</f>
      </c>
      <c r="I41" s="33">
        <f>IF('multi-step tree'!I16="","",MAX(I16+(p*J40+(1-p)*J42)*EXP(-rf),0))</f>
        <v>0</v>
      </c>
      <c r="J41" s="33">
        <f>IF('multi-step tree'!J16="","",MAX(J16+(p*K40+(1-p)*K42)*EXP(-rf),0))</f>
      </c>
      <c r="K41" s="33">
        <f>IF('multi-step tree'!K16="","",MAX(K16,0))</f>
        <v>0</v>
      </c>
    </row>
    <row r="42" spans="2:11" ht="12.75">
      <c r="B42" s="33">
        <f>IF('multi-step tree'!B17="","",MAX(B17+(p*C41+(1-p)*C43)*EXP(-rf),0))</f>
      </c>
      <c r="C42" s="33">
        <f>IF('multi-step tree'!C17="","",MAX(C17+(p*D41+(1-p)*D43)*EXP(-rf),0))</f>
      </c>
      <c r="D42" s="33">
        <f>IF('multi-step tree'!D17="","",MAX(D17+(p*E41+(1-p)*E43)*EXP(-rf),0))</f>
      </c>
      <c r="E42" s="33">
        <f>IF('multi-step tree'!E17="","",MAX(E17+(p*F41+(1-p)*F43)*EXP(-rf),0))</f>
      </c>
      <c r="F42" s="33">
        <f>IF('multi-step tree'!F17="","",MAX(F17+(p*G41+(1-p)*G43)*EXP(-rf),0))</f>
        <v>0</v>
      </c>
      <c r="G42" s="33">
        <f>IF('multi-step tree'!G17="","",MAX(G17+(p*H41+(1-p)*H43)*EXP(-rf),0))</f>
      </c>
      <c r="H42" s="33">
        <f>IF('multi-step tree'!H17="","",MAX(H17+(p*I41+(1-p)*I43)*EXP(-rf),0))</f>
        <v>0</v>
      </c>
      <c r="I42" s="33">
        <f>IF('multi-step tree'!I17="","",MAX(I17+(p*J41+(1-p)*J43)*EXP(-rf),0))</f>
      </c>
      <c r="J42" s="33">
        <f>IF('multi-step tree'!J17="","",MAX(J17+(p*K41+(1-p)*K43)*EXP(-rf),0))</f>
        <v>0</v>
      </c>
      <c r="K42" s="33">
        <f>IF('multi-step tree'!K17="","",MAX(K17,0))</f>
      </c>
    </row>
    <row r="43" spans="2:11" ht="12.75">
      <c r="B43" s="33">
        <f>IF('multi-step tree'!B18="","",MAX(B18+(p*C42+(1-p)*C44)*EXP(-rf),0))</f>
      </c>
      <c r="C43" s="33">
        <f>IF('multi-step tree'!C18="","",MAX(C18+(p*D42+(1-p)*D44)*EXP(-rf),0))</f>
      </c>
      <c r="D43" s="33">
        <f>IF('multi-step tree'!D18="","",MAX(D18+(p*E42+(1-p)*E44)*EXP(-rf),0))</f>
      </c>
      <c r="E43" s="33">
        <f>IF('multi-step tree'!E18="","",MAX(E18+(p*F42+(1-p)*F44)*EXP(-rf),0))</f>
      </c>
      <c r="F43" s="33">
        <f>IF('multi-step tree'!F18="","",MAX(F18+(p*G42+(1-p)*G44)*EXP(-rf),0))</f>
      </c>
      <c r="G43" s="33">
        <f>IF('multi-step tree'!G18="","",MAX(G18+(p*H42+(1-p)*H44)*EXP(-rf),0))</f>
        <v>0</v>
      </c>
      <c r="H43" s="33">
        <f>IF('multi-step tree'!H18="","",MAX(H18+(p*I42+(1-p)*I44)*EXP(-rf),0))</f>
      </c>
      <c r="I43" s="33">
        <f>IF('multi-step tree'!I18="","",MAX(I18+(p*J42+(1-p)*J44)*EXP(-rf),0))</f>
        <v>0</v>
      </c>
      <c r="J43" s="33">
        <f>IF('multi-step tree'!J18="","",MAX(J18+(p*K42+(1-p)*K44)*EXP(-rf),0))</f>
      </c>
      <c r="K43" s="33">
        <f>IF('multi-step tree'!K18="","",MAX(K18,0))</f>
        <v>0</v>
      </c>
    </row>
    <row r="44" spans="2:11" ht="12.75">
      <c r="B44" s="33">
        <f>IF('multi-step tree'!B19="","",MAX(B19+(p*C43+(1-p)*C45)*EXP(-rf),0))</f>
      </c>
      <c r="C44" s="33">
        <f>IF('multi-step tree'!C19="","",MAX(C19+(p*D43+(1-p)*D45)*EXP(-rf),0))</f>
      </c>
      <c r="D44" s="33">
        <f>IF('multi-step tree'!D19="","",MAX(D19+(p*E43+(1-p)*E45)*EXP(-rf),0))</f>
      </c>
      <c r="E44" s="33">
        <f>IF('multi-step tree'!E19="","",MAX(E19+(p*F43+(1-p)*F45)*EXP(-rf),0))</f>
      </c>
      <c r="F44" s="33">
        <f>IF('multi-step tree'!F19="","",MAX(F19+(p*G43+(1-p)*G45)*EXP(-rf),0))</f>
      </c>
      <c r="G44" s="33">
        <f>IF('multi-step tree'!G19="","",MAX(G19+(p*H43+(1-p)*H45)*EXP(-rf),0))</f>
      </c>
      <c r="H44" s="33">
        <f>IF('multi-step tree'!H19="","",MAX(H19+(p*I43+(1-p)*I45)*EXP(-rf),0))</f>
        <v>0</v>
      </c>
      <c r="I44" s="33">
        <f>IF('multi-step tree'!I19="","",MAX(I19+(p*J43+(1-p)*J45)*EXP(-rf),0))</f>
      </c>
      <c r="J44" s="33">
        <f>IF('multi-step tree'!J19="","",MAX(J19+(p*K43+(1-p)*K45)*EXP(-rf),0))</f>
        <v>0</v>
      </c>
      <c r="K44" s="33">
        <f>IF('multi-step tree'!K19="","",MAX(K19,0))</f>
      </c>
    </row>
    <row r="45" spans="2:11" ht="12.75">
      <c r="B45" s="33">
        <f>IF('multi-step tree'!B20="","",MAX(B20+(p*C44+(1-p)*C46)*EXP(-rf),0))</f>
      </c>
      <c r="C45" s="33">
        <f>IF('multi-step tree'!C20="","",MAX(C20+(p*D44+(1-p)*D46)*EXP(-rf),0))</f>
      </c>
      <c r="D45" s="33">
        <f>IF('multi-step tree'!D20="","",MAX(D20+(p*E44+(1-p)*E46)*EXP(-rf),0))</f>
      </c>
      <c r="E45" s="33">
        <f>IF('multi-step tree'!E20="","",MAX(E20+(p*F44+(1-p)*F46)*EXP(-rf),0))</f>
      </c>
      <c r="F45" s="33">
        <f>IF('multi-step tree'!F20="","",MAX(F20+(p*G44+(1-p)*G46)*EXP(-rf),0))</f>
      </c>
      <c r="G45" s="33">
        <f>IF('multi-step tree'!G20="","",MAX(G20+(p*H44+(1-p)*H46)*EXP(-rf),0))</f>
      </c>
      <c r="H45" s="33">
        <f>IF('multi-step tree'!H20="","",MAX(H20+(p*I44+(1-p)*I46)*EXP(-rf),0))</f>
      </c>
      <c r="I45" s="33">
        <f>IF('multi-step tree'!I20="","",MAX(I20+(p*J44+(1-p)*J46)*EXP(-rf),0))</f>
        <v>0</v>
      </c>
      <c r="J45" s="33">
        <f>IF('multi-step tree'!J20="","",MAX(J20+(p*K44+(1-p)*K46)*EXP(-rf),0))</f>
      </c>
      <c r="K45" s="33">
        <f>IF('multi-step tree'!K20="","",MAX(K20,0))</f>
        <v>0</v>
      </c>
    </row>
    <row r="46" spans="2:11" ht="12.75">
      <c r="B46" s="33">
        <f>IF('multi-step tree'!B21="","",MAX(B21+(p*C45+(1-p)*C47)*EXP(-rf),0))</f>
      </c>
      <c r="C46" s="33">
        <f>IF('multi-step tree'!C21="","",MAX(C21+(p*D45+(1-p)*D47)*EXP(-rf),0))</f>
      </c>
      <c r="D46" s="33">
        <f>IF('multi-step tree'!D21="","",MAX(D21+(p*E45+(1-p)*E47)*EXP(-rf),0))</f>
      </c>
      <c r="E46" s="33">
        <f>IF('multi-step tree'!E21="","",MAX(E21+(p*F45+(1-p)*F47)*EXP(-rf),0))</f>
      </c>
      <c r="F46" s="33">
        <f>IF('multi-step tree'!F21="","",MAX(F21+(p*G45+(1-p)*G47)*EXP(-rf),0))</f>
      </c>
      <c r="G46" s="33">
        <f>IF('multi-step tree'!G21="","",MAX(G21+(p*H45+(1-p)*H47)*EXP(-rf),0))</f>
      </c>
      <c r="H46" s="33">
        <f>IF('multi-step tree'!H21="","",MAX(H21+(p*I45+(1-p)*I47)*EXP(-rf),0))</f>
      </c>
      <c r="I46" s="33">
        <f>IF('multi-step tree'!I21="","",MAX(I21+(p*J45+(1-p)*J47)*EXP(-rf),0))</f>
      </c>
      <c r="J46" s="33">
        <f>IF('multi-step tree'!J21="","",MAX(J21+(p*K45+(1-p)*K47)*EXP(-rf),0))</f>
        <v>0</v>
      </c>
      <c r="K46" s="33">
        <f>IF('multi-step tree'!K21="","",MAX(K21,0))</f>
      </c>
    </row>
    <row r="47" spans="2:11" ht="12.75">
      <c r="B47" s="33">
        <f>IF('multi-step tree'!B22="","",MAX(B22+(p*C46+(1-p)*C48)*EXP(-rf),0))</f>
      </c>
      <c r="C47" s="33">
        <f>IF('multi-step tree'!C22="","",MAX(C22+(p*D46+(1-p)*D48)*EXP(-rf),0))</f>
      </c>
      <c r="D47" s="33">
        <f>IF('multi-step tree'!D22="","",MAX(D22+(p*E46+(1-p)*E48)*EXP(-rf),0))</f>
      </c>
      <c r="E47" s="33">
        <f>IF('multi-step tree'!E22="","",MAX(E22+(p*F46+(1-p)*F48)*EXP(-rf),0))</f>
      </c>
      <c r="F47" s="33">
        <f>IF('multi-step tree'!F22="","",MAX(F22+(p*G46+(1-p)*G48)*EXP(-rf),0))</f>
      </c>
      <c r="G47" s="33">
        <f>IF('multi-step tree'!G22="","",MAX(G22+(p*H46+(1-p)*H48)*EXP(-rf),0))</f>
      </c>
      <c r="H47" s="33">
        <f>IF('multi-step tree'!H22="","",MAX(H22+(p*I46+(1-p)*I48)*EXP(-rf),0))</f>
      </c>
      <c r="I47" s="33">
        <f>IF('multi-step tree'!I22="","",MAX(I22+(p*J46+(1-p)*J48)*EXP(-rf),0))</f>
      </c>
      <c r="J47" s="33">
        <f>IF('multi-step tree'!J22="","",MAX(J22+(p*K46+(1-p)*K48)*EXP(-rf),0))</f>
      </c>
      <c r="K47" s="33">
        <f>IF('multi-step tree'!K22="","",MAX(K22,0))</f>
        <v>0</v>
      </c>
    </row>
    <row r="48" spans="2:11" ht="12.75"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2:11" ht="12.75"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1" spans="1:11" ht="12.75">
      <c r="A51" s="2" t="s">
        <v>75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3" ht="12.75">
      <c r="A53" t="s">
        <v>76</v>
      </c>
    </row>
    <row r="55" spans="1:11" ht="12.75">
      <c r="A55" s="1"/>
      <c r="B55" s="33">
        <f>IF('multi-step tree'!B4="","",IF(B29&gt;0,1,0))</f>
      </c>
      <c r="C55" s="33">
        <f>IF('multi-step tree'!C4="","",IF(C29&gt;0,1,0))</f>
      </c>
      <c r="D55" s="33">
        <f>IF('multi-step tree'!D4="","",IF(D29&gt;0,1,0))</f>
      </c>
      <c r="E55" s="33">
        <f>IF('multi-step tree'!E4="","",IF(E29&gt;0,1,0))</f>
      </c>
      <c r="F55" s="33">
        <f>IF('multi-step tree'!F4="","",IF(F29&gt;0,1,0))</f>
      </c>
      <c r="G55" s="33">
        <f>IF('multi-step tree'!G4="","",IF(G29&gt;0,1,0))</f>
      </c>
      <c r="H55" s="33">
        <f>IF('multi-step tree'!H4="","",IF(H29&gt;0,1,0))</f>
      </c>
      <c r="I55" s="33">
        <f>IF('multi-step tree'!I4="","",IF(I29&gt;0,1,0))</f>
      </c>
      <c r="J55" s="33">
        <f>IF('multi-step tree'!J4="","",IF(J29&gt;0,1,0))</f>
      </c>
      <c r="K55" s="33">
        <f>IF('multi-step tree'!K4="","",IF(K29&gt;0,1,0))</f>
        <v>1</v>
      </c>
    </row>
    <row r="56" spans="2:11" ht="12.75">
      <c r="B56" s="33">
        <f>IF('multi-step tree'!B5="","",IF(B30&gt;0,1,0))</f>
      </c>
      <c r="C56" s="33">
        <f>IF('multi-step tree'!C5="","",IF(C30&gt;0,1,0))</f>
      </c>
      <c r="D56" s="33">
        <f>IF('multi-step tree'!D5="","",IF(D30&gt;0,1,0))</f>
      </c>
      <c r="E56" s="33">
        <f>IF('multi-step tree'!E5="","",IF(E30&gt;0,1,0))</f>
      </c>
      <c r="F56" s="33">
        <f>IF('multi-step tree'!F5="","",IF(F30&gt;0,1,0))</f>
      </c>
      <c r="G56" s="33">
        <f>IF('multi-step tree'!G5="","",IF(G30&gt;0,1,0))</f>
      </c>
      <c r="H56" s="33">
        <f>IF('multi-step tree'!H5="","",IF(H30&gt;0,1,0))</f>
      </c>
      <c r="I56" s="33">
        <f>IF('multi-step tree'!I5="","",IF(I30&gt;0,1,0))</f>
      </c>
      <c r="J56" s="33">
        <f>IF('multi-step tree'!J5="","",IF(J30&gt;0,1,0))</f>
        <v>1</v>
      </c>
      <c r="K56" s="33">
        <f>IF('multi-step tree'!K5="","",IF(K30&gt;0,1,0))</f>
      </c>
    </row>
    <row r="57" spans="2:11" ht="12.75">
      <c r="B57" s="33">
        <f>IF('multi-step tree'!B6="","",IF(B31&gt;0,1,0))</f>
      </c>
      <c r="C57" s="33">
        <f>IF('multi-step tree'!C6="","",IF(C31&gt;0,1,0))</f>
      </c>
      <c r="D57" s="33">
        <f>IF('multi-step tree'!D6="","",IF(D31&gt;0,1,0))</f>
      </c>
      <c r="E57" s="33">
        <f>IF('multi-step tree'!E6="","",IF(E31&gt;0,1,0))</f>
      </c>
      <c r="F57" s="33">
        <f>IF('multi-step tree'!F6="","",IF(F31&gt;0,1,0))</f>
      </c>
      <c r="G57" s="33">
        <f>IF('multi-step tree'!G6="","",IF(G31&gt;0,1,0))</f>
      </c>
      <c r="H57" s="33">
        <f>IF('multi-step tree'!H6="","",IF(H31&gt;0,1,0))</f>
      </c>
      <c r="I57" s="33">
        <f>IF('multi-step tree'!I6="","",IF(I31&gt;0,1,0))</f>
        <v>1</v>
      </c>
      <c r="J57" s="33">
        <f>IF('multi-step tree'!J6="","",IF(J31&gt;0,1,0))</f>
      </c>
      <c r="K57" s="33">
        <f>IF('multi-step tree'!K6="","",IF(K31&gt;0,1,0))</f>
        <v>1</v>
      </c>
    </row>
    <row r="58" spans="2:11" ht="12.75">
      <c r="B58" s="33">
        <f>IF('multi-step tree'!B7="","",IF(B32&gt;0,1,0))</f>
      </c>
      <c r="C58" s="33">
        <f>IF('multi-step tree'!C7="","",IF(C32&gt;0,1,0))</f>
      </c>
      <c r="D58" s="33">
        <f>IF('multi-step tree'!D7="","",IF(D32&gt;0,1,0))</f>
      </c>
      <c r="E58" s="33">
        <f>IF('multi-step tree'!E7="","",IF(E32&gt;0,1,0))</f>
      </c>
      <c r="F58" s="33">
        <f>IF('multi-step tree'!F7="","",IF(F32&gt;0,1,0))</f>
      </c>
      <c r="G58" s="33">
        <f>IF('multi-step tree'!G7="","",IF(G32&gt;0,1,0))</f>
      </c>
      <c r="H58" s="33">
        <f>IF('multi-step tree'!H7="","",IF(H32&gt;0,1,0))</f>
        <v>1</v>
      </c>
      <c r="I58" s="33">
        <f>IF('multi-step tree'!I7="","",IF(I32&gt;0,1,0))</f>
      </c>
      <c r="J58" s="33">
        <f>IF('multi-step tree'!J7="","",IF(J32&gt;0,1,0))</f>
        <v>1</v>
      </c>
      <c r="K58" s="33">
        <f>IF('multi-step tree'!K7="","",IF(K32&gt;0,1,0))</f>
      </c>
    </row>
    <row r="59" spans="2:11" ht="12.75">
      <c r="B59" s="33">
        <f>IF('multi-step tree'!B8="","",IF(B33&gt;0,1,0))</f>
      </c>
      <c r="C59" s="33">
        <f>IF('multi-step tree'!C8="","",IF(C33&gt;0,1,0))</f>
      </c>
      <c r="D59" s="33">
        <f>IF('multi-step tree'!D8="","",IF(D33&gt;0,1,0))</f>
      </c>
      <c r="E59" s="33">
        <f>IF('multi-step tree'!E8="","",IF(E33&gt;0,1,0))</f>
      </c>
      <c r="F59" s="33">
        <f>IF('multi-step tree'!F8="","",IF(F33&gt;0,1,0))</f>
      </c>
      <c r="G59" s="33">
        <f>IF('multi-step tree'!G8="","",IF(G33&gt;0,1,0))</f>
        <v>1</v>
      </c>
      <c r="H59" s="33">
        <f>IF('multi-step tree'!H8="","",IF(H33&gt;0,1,0))</f>
      </c>
      <c r="I59" s="33">
        <f>IF('multi-step tree'!I8="","",IF(I33&gt;0,1,0))</f>
        <v>1</v>
      </c>
      <c r="J59" s="33">
        <f>IF('multi-step tree'!J8="","",IF(J33&gt;0,1,0))</f>
      </c>
      <c r="K59" s="33">
        <f>IF('multi-step tree'!K8="","",IF(K33&gt;0,1,0))</f>
        <v>1</v>
      </c>
    </row>
    <row r="60" spans="2:11" ht="12.75">
      <c r="B60" s="33">
        <f>IF('multi-step tree'!B9="","",IF(B34&gt;0,1,0))</f>
      </c>
      <c r="C60" s="33">
        <f>IF('multi-step tree'!C9="","",IF(C34&gt;0,1,0))</f>
      </c>
      <c r="D60" s="33">
        <f>IF('multi-step tree'!D9="","",IF(D34&gt;0,1,0))</f>
      </c>
      <c r="E60" s="33">
        <f>IF('multi-step tree'!E9="","",IF(E34&gt;0,1,0))</f>
      </c>
      <c r="F60" s="33">
        <f>IF('multi-step tree'!F9="","",IF(F34&gt;0,1,0))</f>
        <v>1</v>
      </c>
      <c r="G60" s="33">
        <f>IF('multi-step tree'!G9="","",IF(G34&gt;0,1,0))</f>
      </c>
      <c r="H60" s="33">
        <f>IF('multi-step tree'!H9="","",IF(H34&gt;0,1,0))</f>
        <v>1</v>
      </c>
      <c r="I60" s="33">
        <f>IF('multi-step tree'!I9="","",IF(I34&gt;0,1,0))</f>
      </c>
      <c r="J60" s="33">
        <f>IF('multi-step tree'!J9="","",IF(J34&gt;0,1,0))</f>
        <v>1</v>
      </c>
      <c r="K60" s="33">
        <f>IF('multi-step tree'!K9="","",IF(K34&gt;0,1,0))</f>
      </c>
    </row>
    <row r="61" spans="2:11" ht="12.75">
      <c r="B61" s="33">
        <f>IF('multi-step tree'!B10="","",IF(B35&gt;0,1,0))</f>
      </c>
      <c r="C61" s="33">
        <f>IF('multi-step tree'!C10="","",IF(C35&gt;0,1,0))</f>
      </c>
      <c r="D61" s="33">
        <f>IF('multi-step tree'!D10="","",IF(D35&gt;0,1,0))</f>
      </c>
      <c r="E61" s="33">
        <f>IF('multi-step tree'!E10="","",IF(E35&gt;0,1,0))</f>
        <v>1</v>
      </c>
      <c r="F61" s="33">
        <f>IF('multi-step tree'!F10="","",IF(F35&gt;0,1,0))</f>
      </c>
      <c r="G61" s="33">
        <f>IF('multi-step tree'!G10="","",IF(G35&gt;0,1,0))</f>
        <v>1</v>
      </c>
      <c r="H61" s="33">
        <f>IF('multi-step tree'!H10="","",IF(H35&gt;0,1,0))</f>
      </c>
      <c r="I61" s="33">
        <f>IF('multi-step tree'!I10="","",IF(I35&gt;0,1,0))</f>
        <v>1</v>
      </c>
      <c r="J61" s="33">
        <f>IF('multi-step tree'!J10="","",IF(J35&gt;0,1,0))</f>
      </c>
      <c r="K61" s="33">
        <f>IF('multi-step tree'!K10="","",IF(K35&gt;0,1,0))</f>
        <v>1</v>
      </c>
    </row>
    <row r="62" spans="2:11" ht="12.75">
      <c r="B62" s="33">
        <f>IF('multi-step tree'!B11="","",IF(B36&gt;0,1,0))</f>
      </c>
      <c r="C62" s="33">
        <f>IF('multi-step tree'!C11="","",IF(C36&gt;0,1,0))</f>
      </c>
      <c r="D62" s="33">
        <f>IF('multi-step tree'!D11="","",IF(D36&gt;0,1,0))</f>
        <v>1</v>
      </c>
      <c r="E62" s="33">
        <f>IF('multi-step tree'!E11="","",IF(E36&gt;0,1,0))</f>
      </c>
      <c r="F62" s="33">
        <f>IF('multi-step tree'!F11="","",IF(F36&gt;0,1,0))</f>
        <v>1</v>
      </c>
      <c r="G62" s="33">
        <f>IF('multi-step tree'!G11="","",IF(G36&gt;0,1,0))</f>
      </c>
      <c r="H62" s="33">
        <f>IF('multi-step tree'!H11="","",IF(H36&gt;0,1,0))</f>
        <v>1</v>
      </c>
      <c r="I62" s="33">
        <f>IF('multi-step tree'!I11="","",IF(I36&gt;0,1,0))</f>
      </c>
      <c r="J62" s="33">
        <f>IF('multi-step tree'!J11="","",IF(J36&gt;0,1,0))</f>
        <v>1</v>
      </c>
      <c r="K62" s="33">
        <f>IF('multi-step tree'!K11="","",IF(K36&gt;0,1,0))</f>
      </c>
    </row>
    <row r="63" spans="1:11" ht="12.75">
      <c r="A63" s="4"/>
      <c r="B63" s="33">
        <f>IF('multi-step tree'!B12="","",IF(B37&gt;0,1,0))</f>
      </c>
      <c r="C63" s="33">
        <f>IF('multi-step tree'!C12="","",IF(C37&gt;0,1,0))</f>
        <v>1</v>
      </c>
      <c r="D63" s="33">
        <f>IF('multi-step tree'!D12="","",IF(D37&gt;0,1,0))</f>
      </c>
      <c r="E63" s="33">
        <f>IF('multi-step tree'!E12="","",IF(E37&gt;0,1,0))</f>
        <v>1</v>
      </c>
      <c r="F63" s="33">
        <f>IF('multi-step tree'!F12="","",IF(F37&gt;0,1,0))</f>
      </c>
      <c r="G63" s="33">
        <f>IF('multi-step tree'!G12="","",IF(G37&gt;0,1,0))</f>
        <v>1</v>
      </c>
      <c r="H63" s="33">
        <f>IF('multi-step tree'!H12="","",IF(H37&gt;0,1,0))</f>
      </c>
      <c r="I63" s="33">
        <f>IF('multi-step tree'!I12="","",IF(I37&gt;0,1,0))</f>
        <v>1</v>
      </c>
      <c r="J63" s="33">
        <f>IF('multi-step tree'!J12="","",IF(J37&gt;0,1,0))</f>
      </c>
      <c r="K63" s="33">
        <f>IF('multi-step tree'!K12="","",IF(K37&gt;0,1,0))</f>
        <v>1</v>
      </c>
    </row>
    <row r="64" spans="2:11" ht="12.75">
      <c r="B64" s="33">
        <f>IF('multi-step tree'!B13="","",IF(B38&gt;0,1,0))</f>
        <v>1</v>
      </c>
      <c r="C64" s="33">
        <f>IF('multi-step tree'!C13="","",IF(C38&gt;0,1,0))</f>
      </c>
      <c r="D64" s="33">
        <f>IF('multi-step tree'!D13="","",IF(D38&gt;0,1,0))</f>
        <v>1</v>
      </c>
      <c r="E64" s="33">
        <f>IF('multi-step tree'!E13="","",IF(E38&gt;0,1,0))</f>
      </c>
      <c r="F64" s="33">
        <f>IF('multi-step tree'!F13="","",IF(F38&gt;0,1,0))</f>
        <v>1</v>
      </c>
      <c r="G64" s="33">
        <f>IF('multi-step tree'!G13="","",IF(G38&gt;0,1,0))</f>
      </c>
      <c r="H64" s="33">
        <f>IF('multi-step tree'!H13="","",IF(H38&gt;0,1,0))</f>
        <v>1</v>
      </c>
      <c r="I64" s="33">
        <f>IF('multi-step tree'!I13="","",IF(I38&gt;0,1,0))</f>
      </c>
      <c r="J64" s="33">
        <f>IF('multi-step tree'!J13="","",IF(J38&gt;0,1,0))</f>
        <v>1</v>
      </c>
      <c r="K64" s="33">
        <f>IF('multi-step tree'!K13="","",IF(K38&gt;0,1,0))</f>
      </c>
    </row>
    <row r="65" spans="2:11" ht="12.75">
      <c r="B65" s="33">
        <f>IF('multi-step tree'!B14="","",IF(B39&gt;0,1,0))</f>
      </c>
      <c r="C65" s="33">
        <f>IF('multi-step tree'!C14="","",IF(C39&gt;0,1,0))</f>
        <v>1</v>
      </c>
      <c r="D65" s="33">
        <f>IF('multi-step tree'!D14="","",IF(D39&gt;0,1,0))</f>
      </c>
      <c r="E65" s="33">
        <f>IF('multi-step tree'!E14="","",IF(E39&gt;0,1,0))</f>
        <v>1</v>
      </c>
      <c r="F65" s="33">
        <f>IF('multi-step tree'!F14="","",IF(F39&gt;0,1,0))</f>
      </c>
      <c r="G65" s="33">
        <f>IF('multi-step tree'!G14="","",IF(G39&gt;0,1,0))</f>
        <v>1</v>
      </c>
      <c r="H65" s="33">
        <f>IF('multi-step tree'!H14="","",IF(H39&gt;0,1,0))</f>
      </c>
      <c r="I65" s="33">
        <f>IF('multi-step tree'!I14="","",IF(I39&gt;0,1,0))</f>
        <v>1</v>
      </c>
      <c r="J65" s="33">
        <f>IF('multi-step tree'!J14="","",IF(J39&gt;0,1,0))</f>
      </c>
      <c r="K65" s="33">
        <f>IF('multi-step tree'!K14="","",IF(K39&gt;0,1,0))</f>
        <v>1</v>
      </c>
    </row>
    <row r="66" spans="2:11" ht="12.75">
      <c r="B66" s="33">
        <f>IF('multi-step tree'!B15="","",IF(B40&gt;0,1,0))</f>
      </c>
      <c r="C66" s="33">
        <f>IF('multi-step tree'!C15="","",IF(C40&gt;0,1,0))</f>
      </c>
      <c r="D66" s="33">
        <f>IF('multi-step tree'!D15="","",IF(D40&gt;0,1,0))</f>
        <v>0</v>
      </c>
      <c r="E66" s="33">
        <f>IF('multi-step tree'!E15="","",IF(E40&gt;0,1,0))</f>
      </c>
      <c r="F66" s="33">
        <f>IF('multi-step tree'!F15="","",IF(F40&gt;0,1,0))</f>
        <v>0</v>
      </c>
      <c r="G66" s="33">
        <f>IF('multi-step tree'!G15="","",IF(G40&gt;0,1,0))</f>
      </c>
      <c r="H66" s="33">
        <f>IF('multi-step tree'!H15="","",IF(H40&gt;0,1,0))</f>
        <v>0</v>
      </c>
      <c r="I66" s="33">
        <f>IF('multi-step tree'!I15="","",IF(I40&gt;0,1,0))</f>
      </c>
      <c r="J66" s="33">
        <f>IF('multi-step tree'!J15="","",IF(J40&gt;0,1,0))</f>
        <v>0</v>
      </c>
      <c r="K66" s="33">
        <f>IF('multi-step tree'!K15="","",IF(K40&gt;0,1,0))</f>
      </c>
    </row>
    <row r="67" spans="2:11" ht="12.75">
      <c r="B67" s="33">
        <f>IF('multi-step tree'!B16="","",IF(B41&gt;0,1,0))</f>
      </c>
      <c r="C67" s="33">
        <f>IF('multi-step tree'!C16="","",IF(C41&gt;0,1,0))</f>
      </c>
      <c r="D67" s="33">
        <f>IF('multi-step tree'!D16="","",IF(D41&gt;0,1,0))</f>
      </c>
      <c r="E67" s="33">
        <f>IF('multi-step tree'!E16="","",IF(E41&gt;0,1,0))</f>
        <v>0</v>
      </c>
      <c r="F67" s="33">
        <f>IF('multi-step tree'!F16="","",IF(F41&gt;0,1,0))</f>
      </c>
      <c r="G67" s="33">
        <f>IF('multi-step tree'!G16="","",IF(G41&gt;0,1,0))</f>
        <v>0</v>
      </c>
      <c r="H67" s="33">
        <f>IF('multi-step tree'!H16="","",IF(H41&gt;0,1,0))</f>
      </c>
      <c r="I67" s="33">
        <f>IF('multi-step tree'!I16="","",IF(I41&gt;0,1,0))</f>
        <v>0</v>
      </c>
      <c r="J67" s="33">
        <f>IF('multi-step tree'!J16="","",IF(J41&gt;0,1,0))</f>
      </c>
      <c r="K67" s="33">
        <f>IF('multi-step tree'!K16="","",IF(K41&gt;0,1,0))</f>
        <v>0</v>
      </c>
    </row>
    <row r="68" spans="2:11" ht="12.75">
      <c r="B68" s="33">
        <f>IF('multi-step tree'!B17="","",IF(B42&gt;0,1,0))</f>
      </c>
      <c r="C68" s="33">
        <f>IF('multi-step tree'!C17="","",IF(C42&gt;0,1,0))</f>
      </c>
      <c r="D68" s="33">
        <f>IF('multi-step tree'!D17="","",IF(D42&gt;0,1,0))</f>
      </c>
      <c r="E68" s="33">
        <f>IF('multi-step tree'!E17="","",IF(E42&gt;0,1,0))</f>
      </c>
      <c r="F68" s="33">
        <f>IF('multi-step tree'!F17="","",IF(F42&gt;0,1,0))</f>
        <v>0</v>
      </c>
      <c r="G68" s="33">
        <f>IF('multi-step tree'!G17="","",IF(G42&gt;0,1,0))</f>
      </c>
      <c r="H68" s="33">
        <f>IF('multi-step tree'!H17="","",IF(H42&gt;0,1,0))</f>
        <v>0</v>
      </c>
      <c r="I68" s="33">
        <f>IF('multi-step tree'!I17="","",IF(I42&gt;0,1,0))</f>
      </c>
      <c r="J68" s="33">
        <f>IF('multi-step tree'!J17="","",IF(J42&gt;0,1,0))</f>
        <v>0</v>
      </c>
      <c r="K68" s="33">
        <f>IF('multi-step tree'!K17="","",IF(K42&gt;0,1,0))</f>
      </c>
    </row>
    <row r="69" spans="2:11" ht="12.75">
      <c r="B69" s="33">
        <f>IF('multi-step tree'!B18="","",IF(B43&gt;0,1,0))</f>
      </c>
      <c r="C69" s="33">
        <f>IF('multi-step tree'!C18="","",IF(C43&gt;0,1,0))</f>
      </c>
      <c r="D69" s="33">
        <f>IF('multi-step tree'!D18="","",IF(D43&gt;0,1,0))</f>
      </c>
      <c r="E69" s="33">
        <f>IF('multi-step tree'!E18="","",IF(E43&gt;0,1,0))</f>
      </c>
      <c r="F69" s="33">
        <f>IF('multi-step tree'!F18="","",IF(F43&gt;0,1,0))</f>
      </c>
      <c r="G69" s="33">
        <f>IF('multi-step tree'!G18="","",IF(G43&gt;0,1,0))</f>
        <v>0</v>
      </c>
      <c r="H69" s="33">
        <f>IF('multi-step tree'!H18="","",IF(H43&gt;0,1,0))</f>
      </c>
      <c r="I69" s="33">
        <f>IF('multi-step tree'!I18="","",IF(I43&gt;0,1,0))</f>
        <v>0</v>
      </c>
      <c r="J69" s="33">
        <f>IF('multi-step tree'!J18="","",IF(J43&gt;0,1,0))</f>
      </c>
      <c r="K69" s="33">
        <f>IF('multi-step tree'!K18="","",IF(K43&gt;0,1,0))</f>
        <v>0</v>
      </c>
    </row>
    <row r="70" spans="2:11" ht="12.75">
      <c r="B70" s="33">
        <f>IF('multi-step tree'!B19="","",IF(B44&gt;0,1,0))</f>
      </c>
      <c r="C70" s="33">
        <f>IF('multi-step tree'!C19="","",IF(C44&gt;0,1,0))</f>
      </c>
      <c r="D70" s="33">
        <f>IF('multi-step tree'!D19="","",IF(D44&gt;0,1,0))</f>
      </c>
      <c r="E70" s="33">
        <f>IF('multi-step tree'!E19="","",IF(E44&gt;0,1,0))</f>
      </c>
      <c r="F70" s="33">
        <f>IF('multi-step tree'!F19="","",IF(F44&gt;0,1,0))</f>
      </c>
      <c r="G70" s="33">
        <f>IF('multi-step tree'!G19="","",IF(G44&gt;0,1,0))</f>
      </c>
      <c r="H70" s="33">
        <f>IF('multi-step tree'!H19="","",IF(H44&gt;0,1,0))</f>
        <v>0</v>
      </c>
      <c r="I70" s="33">
        <f>IF('multi-step tree'!I19="","",IF(I44&gt;0,1,0))</f>
      </c>
      <c r="J70" s="33">
        <f>IF('multi-step tree'!J19="","",IF(J44&gt;0,1,0))</f>
        <v>0</v>
      </c>
      <c r="K70" s="33">
        <f>IF('multi-step tree'!K19="","",IF(K44&gt;0,1,0))</f>
      </c>
    </row>
    <row r="71" spans="2:11" ht="12.75">
      <c r="B71" s="33">
        <f>IF('multi-step tree'!B20="","",IF(B45&gt;0,1,0))</f>
      </c>
      <c r="C71" s="33">
        <f>IF('multi-step tree'!C20="","",IF(C45&gt;0,1,0))</f>
      </c>
      <c r="D71" s="33">
        <f>IF('multi-step tree'!D20="","",IF(D45&gt;0,1,0))</f>
      </c>
      <c r="E71" s="33">
        <f>IF('multi-step tree'!E20="","",IF(E45&gt;0,1,0))</f>
      </c>
      <c r="F71" s="33">
        <f>IF('multi-step tree'!F20="","",IF(F45&gt;0,1,0))</f>
      </c>
      <c r="G71" s="33">
        <f>IF('multi-step tree'!G20="","",IF(G45&gt;0,1,0))</f>
      </c>
      <c r="H71" s="33">
        <f>IF('multi-step tree'!H20="","",IF(H45&gt;0,1,0))</f>
      </c>
      <c r="I71" s="33">
        <f>IF('multi-step tree'!I20="","",IF(I45&gt;0,1,0))</f>
        <v>0</v>
      </c>
      <c r="J71" s="33">
        <f>IF('multi-step tree'!J20="","",IF(J45&gt;0,1,0))</f>
      </c>
      <c r="K71" s="33">
        <f>IF('multi-step tree'!K20="","",IF(K45&gt;0,1,0))</f>
        <v>0</v>
      </c>
    </row>
    <row r="72" spans="2:11" ht="12.75">
      <c r="B72" s="33">
        <f>IF('multi-step tree'!B21="","",IF(B46&gt;0,1,0))</f>
      </c>
      <c r="C72" s="33">
        <f>IF('multi-step tree'!C21="","",IF(C46&gt;0,1,0))</f>
      </c>
      <c r="D72" s="33">
        <f>IF('multi-step tree'!D21="","",IF(D46&gt;0,1,0))</f>
      </c>
      <c r="E72" s="33">
        <f>IF('multi-step tree'!E21="","",IF(E46&gt;0,1,0))</f>
      </c>
      <c r="F72" s="33">
        <f>IF('multi-step tree'!F21="","",IF(F46&gt;0,1,0))</f>
      </c>
      <c r="G72" s="33">
        <f>IF('multi-step tree'!G21="","",IF(G46&gt;0,1,0))</f>
      </c>
      <c r="H72" s="33">
        <f>IF('multi-step tree'!H21="","",IF(H46&gt;0,1,0))</f>
      </c>
      <c r="I72" s="33">
        <f>IF('multi-step tree'!I21="","",IF(I46&gt;0,1,0))</f>
      </c>
      <c r="J72" s="33">
        <f>IF('multi-step tree'!J21="","",IF(J46&gt;0,1,0))</f>
        <v>0</v>
      </c>
      <c r="K72" s="33">
        <f>IF('multi-step tree'!K21="","",IF(K46&gt;0,1,0))</f>
      </c>
    </row>
    <row r="73" spans="2:11" ht="12.75">
      <c r="B73" s="33">
        <f>IF('multi-step tree'!B22="","",IF(B47&gt;0,1,0))</f>
      </c>
      <c r="C73" s="33">
        <f>IF('multi-step tree'!C22="","",IF(C47&gt;0,1,0))</f>
      </c>
      <c r="D73" s="33">
        <f>IF('multi-step tree'!D22="","",IF(D47&gt;0,1,0))</f>
      </c>
      <c r="E73" s="33">
        <f>IF('multi-step tree'!E22="","",IF(E47&gt;0,1,0))</f>
      </c>
      <c r="F73" s="33">
        <f>IF('multi-step tree'!F22="","",IF(F47&gt;0,1,0))</f>
      </c>
      <c r="G73" s="33">
        <f>IF('multi-step tree'!G22="","",IF(G47&gt;0,1,0))</f>
      </c>
      <c r="H73" s="33">
        <f>IF('multi-step tree'!H22="","",IF(H47&gt;0,1,0))</f>
      </c>
      <c r="I73" s="33">
        <f>IF('multi-step tree'!I22="","",IF(I47&gt;0,1,0))</f>
      </c>
      <c r="J73" s="33">
        <f>IF('multi-step tree'!J22="","",IF(J47&gt;0,1,0))</f>
      </c>
      <c r="K73" s="33">
        <f>IF('multi-step tree'!K22="","",IF(K47&gt;0,1,0))</f>
        <v>0</v>
      </c>
    </row>
    <row r="74" spans="2:11" ht="12.75"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6" spans="1:3" ht="12.75">
      <c r="A76" s="2" t="s">
        <v>89</v>
      </c>
      <c r="B76" s="2"/>
      <c r="C76" s="2"/>
    </row>
    <row r="77" spans="2:13" ht="12.75">
      <c r="B77" s="33">
        <f>IF('multi-step tree'!B52="","",MAX('Naive Equity Val'!B78+(p*C76+(1-p)*C78)*EXP(-rf),0))</f>
      </c>
      <c r="C77" s="33">
        <f>IF('multi-step tree'!C52="","",MAX('Naive Equity Val'!C78+(p*D76+(1-p)*D78)*EXP(-rf),0))</f>
      </c>
      <c r="D77" s="33">
        <f>IF('multi-step tree'!D52="","",MAX('Naive Equity Val'!D78+(p*E76+(1-p)*E78)*EXP(-rf),0))</f>
      </c>
      <c r="E77" s="33">
        <f>IF('multi-step tree'!E52="","",MAX('Naive Equity Val'!E78+(p*F76+(1-p)*F78)*EXP(-rf),0))</f>
      </c>
      <c r="F77" s="33">
        <f>IF('multi-step tree'!F52="","",MAX('Naive Equity Val'!F78+(p*G76+(1-p)*G78)*EXP(-rf),0))</f>
      </c>
      <c r="G77" s="33">
        <f>IF('multi-step tree'!G52="","",MAX('Naive Equity Val'!G78+(p*H76+(1-p)*H78)*EXP(-rf),0))</f>
      </c>
      <c r="H77" s="33">
        <f>IF('multi-step tree'!H52="","",MAX('Naive Equity Val'!H78+(p*I76+(1-p)*I78)*EXP(-rf),0))</f>
      </c>
      <c r="I77" s="33">
        <f>IF('multi-step tree'!I52="","",MAX('Naive Equity Val'!I78+(p*J76+(1-p)*J78)*EXP(-rf),0))</f>
      </c>
      <c r="J77" s="33">
        <f>IF('multi-step tree'!J52="","",MAX('Naive Equity Val'!J78+(p*K76+(1-p)*K78)*EXP(-rf),0))</f>
      </c>
      <c r="K77" s="33">
        <f>IF('multi-step tree'!K52="","",MAX('Naive Equity Val'!K78,0))</f>
      </c>
      <c r="M77" s="33"/>
    </row>
    <row r="78" spans="2:13" ht="12.75">
      <c r="B78" s="33">
        <f>IF('multi-step tree'!B53="","",MAX('Naive Equity Val'!B79+(p*C77+(1-p)*C79)*EXP(-rf),0))</f>
      </c>
      <c r="C78" s="33">
        <f>IF('multi-step tree'!C53="","",MAX('Naive Equity Val'!C79+(p*D77+(1-p)*D79)*EXP(-rf),0))</f>
      </c>
      <c r="D78" s="33">
        <f>IF('multi-step tree'!D53="","",MAX('Naive Equity Val'!D79+(p*E77+(1-p)*E79)*EXP(-rf),0))</f>
      </c>
      <c r="E78" s="33">
        <f>IF('multi-step tree'!E53="","",MAX('Naive Equity Val'!E79+(p*F77+(1-p)*F79)*EXP(-rf),0))</f>
      </c>
      <c r="F78" s="33">
        <f>IF('multi-step tree'!F53="","",MAX('Naive Equity Val'!F79+(p*G77+(1-p)*G79)*EXP(-rf),0))</f>
      </c>
      <c r="G78" s="33">
        <f>IF('multi-step tree'!G53="","",MAX('Naive Equity Val'!G79+(p*H77+(1-p)*H79)*EXP(-rf),0))</f>
      </c>
      <c r="H78" s="33">
        <f>IF('multi-step tree'!H53="","",MAX('Naive Equity Val'!H79+(p*I77+(1-p)*I79)*EXP(-rf),0))</f>
      </c>
      <c r="I78" s="33">
        <f>IF('multi-step tree'!I53="","",MAX('Naive Equity Val'!I79+(p*J77+(1-p)*J79)*EXP(-rf),0))</f>
      </c>
      <c r="J78" s="33">
        <f>IF('multi-step tree'!J53="","",MAX('Naive Equity Val'!J79+(p*K77+(1-p)*K79)*EXP(-rf),0))</f>
      </c>
      <c r="K78" s="33">
        <f>IF('multi-step tree'!K53="","",MAX('Naive Equity Val'!K79,0))</f>
      </c>
      <c r="M78" s="33"/>
    </row>
    <row r="79" spans="2:11" ht="12.75">
      <c r="B79" s="33">
        <f>IF('multi-step tree'!B54="","",IF(B55=Abandonment!B30,"SAME",B55))</f>
      </c>
      <c r="C79" s="33">
        <f>IF('multi-step tree'!C54="","",IF(C55=Abandonment!C30,"SAME",C55))</f>
      </c>
      <c r="D79" s="33">
        <f>IF('multi-step tree'!D54="","",IF(D55=Abandonment!D30,"SAME",D55))</f>
      </c>
      <c r="E79" s="33">
        <f>IF('multi-step tree'!E54="","",IF(E55=Abandonment!E30,"SAME",E55))</f>
      </c>
      <c r="F79" s="33">
        <f>IF('multi-step tree'!F54="","",IF(F55=Abandonment!F30,"SAME",F55))</f>
      </c>
      <c r="G79" s="33">
        <f>IF('multi-step tree'!G54="","",IF(G55=Abandonment!G30,"SAME",G55))</f>
      </c>
      <c r="H79" s="33">
        <f>IF('multi-step tree'!H54="","",IF(H55=Abandonment!H30,"SAME",H55))</f>
      </c>
      <c r="I79" s="33">
        <f>IF('multi-step tree'!I54="","",IF(I55=Abandonment!I30,"SAME",I55))</f>
      </c>
      <c r="J79" s="33">
        <f>IF('multi-step tree'!J54="","",IF(J55=Abandonment!J30,"SAME",J55))</f>
      </c>
      <c r="K79" s="33" t="str">
        <f>IF('multi-step tree'!K54="","",IF(K55=Abandonment!K30,"SAME",K55))</f>
        <v>SAME</v>
      </c>
    </row>
    <row r="80" spans="2:11" ht="12.75">
      <c r="B80" s="33">
        <f>IF('multi-step tree'!B55="","",IF(B56=Abandonment!B31,"SAME",B56))</f>
      </c>
      <c r="C80" s="33">
        <f>IF('multi-step tree'!C55="","",IF(C56=Abandonment!C31,"SAME",C56))</f>
      </c>
      <c r="D80" s="33">
        <f>IF('multi-step tree'!D55="","",IF(D56=Abandonment!D31,"SAME",D56))</f>
      </c>
      <c r="E80" s="33">
        <f>IF('multi-step tree'!E55="","",IF(E56=Abandonment!E31,"SAME",E56))</f>
      </c>
      <c r="F80" s="33">
        <f>IF('multi-step tree'!F55="","",IF(F56=Abandonment!F31,"SAME",F56))</f>
      </c>
      <c r="G80" s="33">
        <f>IF('multi-step tree'!G55="","",IF(G56=Abandonment!G31,"SAME",G56))</f>
      </c>
      <c r="H80" s="33">
        <f>IF('multi-step tree'!H55="","",IF(H56=Abandonment!H31,"SAME",H56))</f>
      </c>
      <c r="I80" s="33">
        <f>IF('multi-step tree'!I55="","",IF(I56=Abandonment!I31,"SAME",I56))</f>
      </c>
      <c r="J80" s="33" t="str">
        <f>IF('multi-step tree'!J55="","",IF(J56=Abandonment!J31,"SAME",J56))</f>
        <v>SAME</v>
      </c>
      <c r="K80" s="33">
        <f>IF('multi-step tree'!K55="","",IF(K56=Abandonment!K31,"SAME",K56))</f>
      </c>
    </row>
    <row r="81" spans="2:11" ht="12.75">
      <c r="B81" s="33">
        <f>IF('multi-step tree'!B56="","",IF(B57=Abandonment!B32,"SAME",B57))</f>
      </c>
      <c r="C81" s="33">
        <f>IF('multi-step tree'!C56="","",IF(C57=Abandonment!C32,"SAME",C57))</f>
      </c>
      <c r="D81" s="33">
        <f>IF('multi-step tree'!D56="","",IF(D57=Abandonment!D32,"SAME",D57))</f>
      </c>
      <c r="E81" s="33">
        <f>IF('multi-step tree'!E56="","",IF(E57=Abandonment!E32,"SAME",E57))</f>
      </c>
      <c r="F81" s="33">
        <f>IF('multi-step tree'!F56="","",IF(F57=Abandonment!F32,"SAME",F57))</f>
      </c>
      <c r="G81" s="33">
        <f>IF('multi-step tree'!G56="","",IF(G57=Abandonment!G32,"SAME",G57))</f>
      </c>
      <c r="H81" s="33">
        <f>IF('multi-step tree'!H56="","",IF(H57=Abandonment!H32,"SAME",H57))</f>
      </c>
      <c r="I81" s="33" t="str">
        <f>IF('multi-step tree'!I56="","",IF(I57=Abandonment!I32,"SAME",I57))</f>
        <v>SAME</v>
      </c>
      <c r="J81" s="33">
        <f>IF('multi-step tree'!J56="","",IF(J57=Abandonment!J32,"SAME",J57))</f>
      </c>
      <c r="K81" s="33" t="str">
        <f>IF('multi-step tree'!K56="","",IF(K57=Abandonment!K32,"SAME",K57))</f>
        <v>SAME</v>
      </c>
    </row>
    <row r="82" spans="2:11" ht="12.75">
      <c r="B82" s="33">
        <f>IF('multi-step tree'!B57="","",IF(B58=Abandonment!B33,"SAME",B58))</f>
      </c>
      <c r="C82" s="33">
        <f>IF('multi-step tree'!C57="","",IF(C58=Abandonment!C33,"SAME",C58))</f>
      </c>
      <c r="D82" s="33">
        <f>IF('multi-step tree'!D57="","",IF(D58=Abandonment!D33,"SAME",D58))</f>
      </c>
      <c r="E82" s="33">
        <f>IF('multi-step tree'!E57="","",IF(E58=Abandonment!E33,"SAME",E58))</f>
      </c>
      <c r="F82" s="33">
        <f>IF('multi-step tree'!F57="","",IF(F58=Abandonment!F33,"SAME",F58))</f>
      </c>
      <c r="G82" s="33">
        <f>IF('multi-step tree'!G57="","",IF(G58=Abandonment!G33,"SAME",G58))</f>
      </c>
      <c r="H82" s="33" t="str">
        <f>IF('multi-step tree'!H57="","",IF(H58=Abandonment!H33,"SAME",H58))</f>
        <v>SAME</v>
      </c>
      <c r="I82" s="33">
        <f>IF('multi-step tree'!I57="","",IF(I58=Abandonment!I33,"SAME",I58))</f>
      </c>
      <c r="J82" s="33" t="str">
        <f>IF('multi-step tree'!J57="","",IF(J58=Abandonment!J33,"SAME",J58))</f>
        <v>SAME</v>
      </c>
      <c r="K82" s="33">
        <f>IF('multi-step tree'!K57="","",IF(K58=Abandonment!K33,"SAME",K58))</f>
      </c>
    </row>
    <row r="83" spans="2:11" ht="12.75">
      <c r="B83" s="33">
        <f>IF('multi-step tree'!B58="","",IF(B59=Abandonment!B34,"SAME",B59))</f>
      </c>
      <c r="C83" s="33">
        <f>IF('multi-step tree'!C58="","",IF(C59=Abandonment!C34,"SAME",C59))</f>
      </c>
      <c r="D83" s="33">
        <f>IF('multi-step tree'!D58="","",IF(D59=Abandonment!D34,"SAME",D59))</f>
      </c>
      <c r="E83" s="33">
        <f>IF('multi-step tree'!E58="","",IF(E59=Abandonment!E34,"SAME",E59))</f>
      </c>
      <c r="F83" s="33">
        <f>IF('multi-step tree'!F58="","",IF(F59=Abandonment!F34,"SAME",F59))</f>
      </c>
      <c r="G83" s="33" t="str">
        <f>IF('multi-step tree'!G58="","",IF(G59=Abandonment!G34,"SAME",G59))</f>
        <v>SAME</v>
      </c>
      <c r="H83" s="33">
        <f>IF('multi-step tree'!H58="","",IF(H59=Abandonment!H34,"SAME",H59))</f>
      </c>
      <c r="I83" s="33" t="str">
        <f>IF('multi-step tree'!I58="","",IF(I59=Abandonment!I34,"SAME",I59))</f>
        <v>SAME</v>
      </c>
      <c r="J83" s="33">
        <f>IF('multi-step tree'!J58="","",IF(J59=Abandonment!J34,"SAME",J59))</f>
      </c>
      <c r="K83" s="33" t="str">
        <f>IF('multi-step tree'!K58="","",IF(K59=Abandonment!K34,"SAME",K59))</f>
        <v>SAME</v>
      </c>
    </row>
    <row r="84" spans="2:11" ht="12.75">
      <c r="B84" s="33">
        <f>IF('multi-step tree'!B59="","",IF(B60=Abandonment!B35,"SAME",B60))</f>
      </c>
      <c r="C84" s="33">
        <f>IF('multi-step tree'!C59="","",IF(C60=Abandonment!C35,"SAME",C60))</f>
      </c>
      <c r="D84" s="33">
        <f>IF('multi-step tree'!D59="","",IF(D60=Abandonment!D35,"SAME",D60))</f>
      </c>
      <c r="E84" s="33">
        <f>IF('multi-step tree'!E59="","",IF(E60=Abandonment!E35,"SAME",E60))</f>
      </c>
      <c r="F84" s="33" t="str">
        <f>IF('multi-step tree'!F59="","",IF(F60=Abandonment!F35,"SAME",F60))</f>
        <v>SAME</v>
      </c>
      <c r="G84" s="33">
        <f>IF('multi-step tree'!G59="","",IF(G60=Abandonment!G35,"SAME",G60))</f>
      </c>
      <c r="H84" s="33" t="str">
        <f>IF('multi-step tree'!H59="","",IF(H60=Abandonment!H35,"SAME",H60))</f>
        <v>SAME</v>
      </c>
      <c r="I84" s="33">
        <f>IF('multi-step tree'!I59="","",IF(I60=Abandonment!I35,"SAME",I60))</f>
      </c>
      <c r="J84" s="33" t="str">
        <f>IF('multi-step tree'!J59="","",IF(J60=Abandonment!J35,"SAME",J60))</f>
        <v>SAME</v>
      </c>
      <c r="K84" s="33">
        <f>IF('multi-step tree'!K59="","",IF(K60=Abandonment!K35,"SAME",K60))</f>
      </c>
    </row>
    <row r="85" spans="1:11" ht="12.75">
      <c r="A85" s="4"/>
      <c r="B85" s="33">
        <f>IF('multi-step tree'!B60="","",IF(B61=Abandonment!B36,"SAME",B61))</f>
      </c>
      <c r="C85" s="33">
        <f>IF('multi-step tree'!C60="","",IF(C61=Abandonment!C36,"SAME",C61))</f>
      </c>
      <c r="D85" s="33">
        <f>IF('multi-step tree'!D60="","",IF(D61=Abandonment!D36,"SAME",D61))</f>
      </c>
      <c r="E85" s="33" t="str">
        <f>IF('multi-step tree'!E60="","",IF(E61=Abandonment!E36,"SAME",E61))</f>
        <v>SAME</v>
      </c>
      <c r="F85" s="33">
        <f>IF('multi-step tree'!F60="","",IF(F61=Abandonment!F36,"SAME",F61))</f>
      </c>
      <c r="G85" s="33" t="str">
        <f>IF('multi-step tree'!G60="","",IF(G61=Abandonment!G36,"SAME",G61))</f>
        <v>SAME</v>
      </c>
      <c r="H85" s="33">
        <f>IF('multi-step tree'!H60="","",IF(H61=Abandonment!H36,"SAME",H61))</f>
      </c>
      <c r="I85" s="33" t="str">
        <f>IF('multi-step tree'!I60="","",IF(I61=Abandonment!I36,"SAME",I61))</f>
        <v>SAME</v>
      </c>
      <c r="J85" s="33">
        <f>IF('multi-step tree'!J60="","",IF(J61=Abandonment!J36,"SAME",J61))</f>
      </c>
      <c r="K85" s="33" t="str">
        <f>IF('multi-step tree'!K60="","",IF(K61=Abandonment!K36,"SAME",K61))</f>
        <v>SAME</v>
      </c>
    </row>
    <row r="86" spans="2:11" ht="12.75">
      <c r="B86" s="33">
        <f>IF('multi-step tree'!B61="","",IF(B62=Abandonment!B37,"SAME",B62))</f>
      </c>
      <c r="C86" s="33">
        <f>IF('multi-step tree'!C61="","",IF(C62=Abandonment!C37,"SAME",C62))</f>
      </c>
      <c r="D86" s="33" t="str">
        <f>IF('multi-step tree'!D61="","",IF(D62=Abandonment!D37,"SAME",D62))</f>
        <v>SAME</v>
      </c>
      <c r="E86" s="33">
        <f>IF('multi-step tree'!E61="","",IF(E62=Abandonment!E37,"SAME",E62))</f>
      </c>
      <c r="F86" s="33" t="str">
        <f>IF('multi-step tree'!F61="","",IF(F62=Abandonment!F37,"SAME",F62))</f>
        <v>SAME</v>
      </c>
      <c r="G86" s="33">
        <f>IF('multi-step tree'!G61="","",IF(G62=Abandonment!G37,"SAME",G62))</f>
      </c>
      <c r="H86" s="33" t="str">
        <f>IF('multi-step tree'!H61="","",IF(H62=Abandonment!H37,"SAME",H62))</f>
        <v>SAME</v>
      </c>
      <c r="I86" s="33">
        <f>IF('multi-step tree'!I61="","",IF(I62=Abandonment!I37,"SAME",I62))</f>
      </c>
      <c r="J86" s="33" t="str">
        <f>IF('multi-step tree'!J61="","",IF(J62=Abandonment!J37,"SAME",J62))</f>
        <v>SAME</v>
      </c>
      <c r="K86" s="33">
        <f>IF('multi-step tree'!K61="","",IF(K62=Abandonment!K37,"SAME",K62))</f>
      </c>
    </row>
    <row r="87" spans="2:11" ht="12.75">
      <c r="B87" s="33">
        <f>IF('multi-step tree'!B62="","",IF(B63=Abandonment!B38,"SAME",B63))</f>
      </c>
      <c r="C87" s="33" t="str">
        <f>IF('multi-step tree'!C62="","",IF(C63=Abandonment!C38,"SAME",C63))</f>
        <v>SAME</v>
      </c>
      <c r="D87" s="33">
        <f>IF('multi-step tree'!D62="","",IF(D63=Abandonment!D38,"SAME",D63))</f>
      </c>
      <c r="E87" s="33" t="str">
        <f>IF('multi-step tree'!E62="","",IF(E63=Abandonment!E38,"SAME",E63))</f>
        <v>SAME</v>
      </c>
      <c r="F87" s="33">
        <f>IF('multi-step tree'!F62="","",IF(F63=Abandonment!F38,"SAME",F63))</f>
      </c>
      <c r="G87" s="33" t="str">
        <f>IF('multi-step tree'!G62="","",IF(G63=Abandonment!G38,"SAME",G63))</f>
        <v>SAME</v>
      </c>
      <c r="H87" s="33">
        <f>IF('multi-step tree'!H62="","",IF(H63=Abandonment!H38,"SAME",H63))</f>
      </c>
      <c r="I87" s="33" t="str">
        <f>IF('multi-step tree'!I62="","",IF(I63=Abandonment!I38,"SAME",I63))</f>
        <v>SAME</v>
      </c>
      <c r="J87" s="33">
        <f>IF('multi-step tree'!J62="","",IF(J63=Abandonment!J38,"SAME",J63))</f>
      </c>
      <c r="K87" s="33" t="str">
        <f>IF('multi-step tree'!K62="","",IF(K63=Abandonment!K38,"SAME",K63))</f>
        <v>SAME</v>
      </c>
    </row>
    <row r="88" spans="2:11" ht="12.75">
      <c r="B88" s="33" t="str">
        <f>IF('multi-step tree'!B63="","",IF(B64=Abandonment!B39,"SAME",B64))</f>
        <v>SAME</v>
      </c>
      <c r="C88" s="33">
        <f>IF('multi-step tree'!C63="","",IF(C64=Abandonment!C39,"SAME",C64))</f>
      </c>
      <c r="D88" s="33" t="str">
        <f>IF('multi-step tree'!D63="","",IF(D64=Abandonment!D39,"SAME",D64))</f>
        <v>SAME</v>
      </c>
      <c r="E88" s="33">
        <f>IF('multi-step tree'!E63="","",IF(E64=Abandonment!E39,"SAME",E64))</f>
      </c>
      <c r="F88" s="33" t="str">
        <f>IF('multi-step tree'!F63="","",IF(F64=Abandonment!F39,"SAME",F64))</f>
        <v>SAME</v>
      </c>
      <c r="G88" s="33">
        <f>IF('multi-step tree'!G63="","",IF(G64=Abandonment!G39,"SAME",G64))</f>
      </c>
      <c r="H88" s="33" t="str">
        <f>IF('multi-step tree'!H63="","",IF(H64=Abandonment!H39,"SAME",H64))</f>
        <v>SAME</v>
      </c>
      <c r="I88" s="33">
        <f>IF('multi-step tree'!I63="","",IF(I64=Abandonment!I39,"SAME",I64))</f>
      </c>
      <c r="J88" s="33" t="str">
        <f>IF('multi-step tree'!J63="","",IF(J64=Abandonment!J39,"SAME",J64))</f>
        <v>SAME</v>
      </c>
      <c r="K88" s="33">
        <f>IF('multi-step tree'!K63="","",IF(K64=Abandonment!K39,"SAME",K64))</f>
      </c>
    </row>
    <row r="89" spans="2:11" ht="12.75">
      <c r="B89" s="33">
        <f>IF('multi-step tree'!B64="","",IF(B65=Abandonment!B40,"SAME",B65))</f>
      </c>
      <c r="C89" s="33" t="str">
        <f>IF('multi-step tree'!C64="","",IF(C65=Abandonment!C40,"SAME",C65))</f>
        <v>SAME</v>
      </c>
      <c r="D89" s="33">
        <f>IF('multi-step tree'!D64="","",IF(D65=Abandonment!D40,"SAME",D65))</f>
      </c>
      <c r="E89" s="33" t="str">
        <f>IF('multi-step tree'!E64="","",IF(E65=Abandonment!E40,"SAME",E65))</f>
        <v>SAME</v>
      </c>
      <c r="F89" s="33">
        <f>IF('multi-step tree'!F64="","",IF(F65=Abandonment!F40,"SAME",F65))</f>
      </c>
      <c r="G89" s="33" t="str">
        <f>IF('multi-step tree'!G64="","",IF(G65=Abandonment!G40,"SAME",G65))</f>
        <v>SAME</v>
      </c>
      <c r="H89" s="33">
        <f>IF('multi-step tree'!H64="","",IF(H65=Abandonment!H40,"SAME",H65))</f>
      </c>
      <c r="I89" s="33" t="str">
        <f>IF('multi-step tree'!I64="","",IF(I65=Abandonment!I40,"SAME",I65))</f>
        <v>SAME</v>
      </c>
      <c r="J89" s="33">
        <f>IF('multi-step tree'!J64="","",IF(J65=Abandonment!J40,"SAME",J65))</f>
      </c>
      <c r="K89" s="33" t="str">
        <f>IF('multi-step tree'!K64="","",IF(K65=Abandonment!K40,"SAME",K65))</f>
        <v>SAME</v>
      </c>
    </row>
    <row r="90" spans="2:11" ht="12.75">
      <c r="B90" s="33">
        <f>IF('multi-step tree'!B65="","",IF(B66=Abandonment!B41,"SAME",B66))</f>
      </c>
      <c r="C90" s="33">
        <f>IF('multi-step tree'!C65="","",IF(C66=Abandonment!C41,"SAME",C66))</f>
      </c>
      <c r="D90" s="33">
        <f>IF('multi-step tree'!D65="","",IF(D66=Abandonment!D41,"SAME",D66))</f>
        <v>0</v>
      </c>
      <c r="E90" s="33">
        <f>IF('multi-step tree'!E65="","",IF(E66=Abandonment!E41,"SAME",E66))</f>
      </c>
      <c r="F90" s="33">
        <f>IF('multi-step tree'!F65="","",IF(F66=Abandonment!F41,"SAME",F66))</f>
        <v>0</v>
      </c>
      <c r="G90" s="33">
        <f>IF('multi-step tree'!G65="","",IF(G66=Abandonment!G41,"SAME",G66))</f>
      </c>
      <c r="H90" s="33">
        <f>IF('multi-step tree'!H65="","",IF(H66=Abandonment!H41,"SAME",H66))</f>
        <v>0</v>
      </c>
      <c r="I90" s="33">
        <f>IF('multi-step tree'!I65="","",IF(I66=Abandonment!I41,"SAME",I66))</f>
      </c>
      <c r="J90" s="33">
        <f>IF('multi-step tree'!J65="","",IF(J66=Abandonment!J41,"SAME",J66))</f>
        <v>0</v>
      </c>
      <c r="K90" s="33">
        <f>IF('multi-step tree'!K65="","",IF(K66=Abandonment!K41,"SAME",K66))</f>
      </c>
    </row>
    <row r="91" spans="2:11" ht="12.75">
      <c r="B91" s="33">
        <f>IF('multi-step tree'!B66="","",IF(B67=Abandonment!B42,"SAME",B67))</f>
      </c>
      <c r="C91" s="33">
        <f>IF('multi-step tree'!C66="","",IF(C67=Abandonment!C42,"SAME",C67))</f>
      </c>
      <c r="D91" s="33">
        <f>IF('multi-step tree'!D66="","",IF(D67=Abandonment!D42,"SAME",D67))</f>
      </c>
      <c r="E91" s="33" t="str">
        <f>IF('multi-step tree'!E66="","",IF(E67=Abandonment!E42,"SAME",E67))</f>
        <v>SAME</v>
      </c>
      <c r="F91" s="33">
        <f>IF('multi-step tree'!F66="","",IF(F67=Abandonment!F42,"SAME",F67))</f>
      </c>
      <c r="G91" s="33" t="str">
        <f>IF('multi-step tree'!G66="","",IF(G67=Abandonment!G42,"SAME",G67))</f>
        <v>SAME</v>
      </c>
      <c r="H91" s="33">
        <f>IF('multi-step tree'!H66="","",IF(H67=Abandonment!H42,"SAME",H67))</f>
      </c>
      <c r="I91" s="33" t="str">
        <f>IF('multi-step tree'!I66="","",IF(I67=Abandonment!I42,"SAME",I67))</f>
        <v>SAME</v>
      </c>
      <c r="J91" s="33">
        <f>IF('multi-step tree'!J66="","",IF(J67=Abandonment!J42,"SAME",J67))</f>
      </c>
      <c r="K91" s="33" t="str">
        <f>IF('multi-step tree'!K66="","",IF(K67=Abandonment!K42,"SAME",K67))</f>
        <v>SAME</v>
      </c>
    </row>
    <row r="92" spans="2:11" ht="12.75">
      <c r="B92" s="33">
        <f>IF('multi-step tree'!B67="","",IF(B68=Abandonment!B43,"SAME",B68))</f>
      </c>
      <c r="C92" s="33">
        <f>IF('multi-step tree'!C67="","",IF(C68=Abandonment!C43,"SAME",C68))</f>
      </c>
      <c r="D92" s="33">
        <f>IF('multi-step tree'!D67="","",IF(D68=Abandonment!D43,"SAME",D68))</f>
      </c>
      <c r="E92" s="33">
        <f>IF('multi-step tree'!E67="","",IF(E68=Abandonment!E43,"SAME",E68))</f>
      </c>
      <c r="F92" s="33" t="str">
        <f>IF('multi-step tree'!F67="","",IF(F68=Abandonment!F43,"SAME",F68))</f>
        <v>SAME</v>
      </c>
      <c r="G92" s="33">
        <f>IF('multi-step tree'!G67="","",IF(G68=Abandonment!G43,"SAME",G68))</f>
      </c>
      <c r="H92" s="33" t="str">
        <f>IF('multi-step tree'!H67="","",IF(H68=Abandonment!H43,"SAME",H68))</f>
        <v>SAME</v>
      </c>
      <c r="I92" s="33">
        <f>IF('multi-step tree'!I67="","",IF(I68=Abandonment!I43,"SAME",I68))</f>
      </c>
      <c r="J92" s="33" t="str">
        <f>IF('multi-step tree'!J67="","",IF(J68=Abandonment!J43,"SAME",J68))</f>
        <v>SAME</v>
      </c>
      <c r="K92" s="33">
        <f>IF('multi-step tree'!K67="","",IF(K68=Abandonment!K43,"SAME",K68))</f>
      </c>
    </row>
    <row r="93" spans="2:11" ht="12.75">
      <c r="B93" s="33">
        <f>IF('multi-step tree'!B68="","",IF(B69=Abandonment!B44,"SAME",B69))</f>
      </c>
      <c r="C93" s="33">
        <f>IF('multi-step tree'!C68="","",IF(C69=Abandonment!C44,"SAME",C69))</f>
      </c>
      <c r="D93" s="33">
        <f>IF('multi-step tree'!D68="","",IF(D69=Abandonment!D44,"SAME",D69))</f>
      </c>
      <c r="E93" s="33">
        <f>IF('multi-step tree'!E68="","",IF(E69=Abandonment!E44,"SAME",E69))</f>
      </c>
      <c r="F93" s="33">
        <f>IF('multi-step tree'!F68="","",IF(F69=Abandonment!F44,"SAME",F69))</f>
      </c>
      <c r="G93" s="33" t="str">
        <f>IF('multi-step tree'!G68="","",IF(G69=Abandonment!G44,"SAME",G69))</f>
        <v>SAME</v>
      </c>
      <c r="H93" s="33">
        <f>IF('multi-step tree'!H68="","",IF(H69=Abandonment!H44,"SAME",H69))</f>
      </c>
      <c r="I93" s="33" t="str">
        <f>IF('multi-step tree'!I68="","",IF(I69=Abandonment!I44,"SAME",I69))</f>
        <v>SAME</v>
      </c>
      <c r="J93" s="33">
        <f>IF('multi-step tree'!J68="","",IF(J69=Abandonment!J44,"SAME",J69))</f>
      </c>
      <c r="K93" s="33" t="str">
        <f>IF('multi-step tree'!K68="","",IF(K69=Abandonment!K44,"SAME",K69))</f>
        <v>SAME</v>
      </c>
    </row>
    <row r="94" spans="2:11" ht="12.75">
      <c r="B94" s="33">
        <f>IF('multi-step tree'!B69="","",IF(B70=Abandonment!B45,"SAME",B70))</f>
      </c>
      <c r="C94" s="33">
        <f>IF('multi-step tree'!C69="","",IF(C70=Abandonment!C45,"SAME",C70))</f>
      </c>
      <c r="D94" s="33">
        <f>IF('multi-step tree'!D69="","",IF(D70=Abandonment!D45,"SAME",D70))</f>
      </c>
      <c r="E94" s="33">
        <f>IF('multi-step tree'!E69="","",IF(E70=Abandonment!E45,"SAME",E70))</f>
      </c>
      <c r="F94" s="33">
        <f>IF('multi-step tree'!F69="","",IF(F70=Abandonment!F45,"SAME",F70))</f>
      </c>
      <c r="G94" s="33">
        <f>IF('multi-step tree'!G69="","",IF(G70=Abandonment!G45,"SAME",G70))</f>
      </c>
      <c r="H94" s="33" t="str">
        <f>IF('multi-step tree'!H69="","",IF(H70=Abandonment!H45,"SAME",H70))</f>
        <v>SAME</v>
      </c>
      <c r="I94" s="33">
        <f>IF('multi-step tree'!I69="","",IF(I70=Abandonment!I45,"SAME",I70))</f>
      </c>
      <c r="J94" s="33" t="str">
        <f>IF('multi-step tree'!J69="","",IF(J70=Abandonment!J45,"SAME",J70))</f>
        <v>SAME</v>
      </c>
      <c r="K94" s="33">
        <f>IF('multi-step tree'!K69="","",IF(K70=Abandonment!K45,"SAME",K70))</f>
      </c>
    </row>
    <row r="95" spans="2:11" ht="12.75">
      <c r="B95" s="33">
        <f>IF('multi-step tree'!B70="","",IF(B71=Abandonment!B46,"SAME",B71))</f>
      </c>
      <c r="C95" s="33">
        <f>IF('multi-step tree'!C70="","",IF(C71=Abandonment!C46,"SAME",C71))</f>
      </c>
      <c r="D95" s="33">
        <f>IF('multi-step tree'!D70="","",IF(D71=Abandonment!D46,"SAME",D71))</f>
      </c>
      <c r="E95" s="33">
        <f>IF('multi-step tree'!E70="","",IF(E71=Abandonment!E46,"SAME",E71))</f>
      </c>
      <c r="F95" s="33">
        <f>IF('multi-step tree'!F70="","",IF(F71=Abandonment!F46,"SAME",F71))</f>
      </c>
      <c r="G95" s="33">
        <f>IF('multi-step tree'!G70="","",IF(G71=Abandonment!G46,"SAME",G71))</f>
      </c>
      <c r="H95" s="33">
        <f>IF('multi-step tree'!H70="","",IF(H71=Abandonment!H46,"SAME",H71))</f>
      </c>
      <c r="I95" s="33" t="str">
        <f>IF('multi-step tree'!I70="","",IF(I71=Abandonment!I46,"SAME",I71))</f>
        <v>SAME</v>
      </c>
      <c r="J95" s="33">
        <f>IF('multi-step tree'!J70="","",IF(J71=Abandonment!J46,"SAME",J71))</f>
      </c>
      <c r="K95" s="33" t="str">
        <f>IF('multi-step tree'!K70="","",IF(K71=Abandonment!K46,"SAME",K71))</f>
        <v>SAME</v>
      </c>
    </row>
    <row r="96" spans="2:11" ht="12.75">
      <c r="B96" s="33">
        <f>IF('multi-step tree'!B71="","",IF(B72=Abandonment!B47,"SAME",B72))</f>
      </c>
      <c r="C96" s="33">
        <f>IF('multi-step tree'!C71="","",IF(C72=Abandonment!C47,"SAME",C72))</f>
      </c>
      <c r="D96" s="33">
        <f>IF('multi-step tree'!D71="","",IF(D72=Abandonment!D47,"SAME",D72))</f>
      </c>
      <c r="E96" s="33">
        <f>IF('multi-step tree'!E71="","",IF(E72=Abandonment!E47,"SAME",E72))</f>
      </c>
      <c r="F96" s="33">
        <f>IF('multi-step tree'!F71="","",IF(F72=Abandonment!F47,"SAME",F72))</f>
      </c>
      <c r="G96" s="33">
        <f>IF('multi-step tree'!G71="","",IF(G72=Abandonment!G47,"SAME",G72))</f>
      </c>
      <c r="H96" s="33">
        <f>IF('multi-step tree'!H71="","",IF(H72=Abandonment!H47,"SAME",H72))</f>
      </c>
      <c r="I96" s="33">
        <f>IF('multi-step tree'!I71="","",IF(I72=Abandonment!I47,"SAME",I72))</f>
      </c>
      <c r="J96" s="33" t="str">
        <f>IF('multi-step tree'!J71="","",IF(J72=Abandonment!J47,"SAME",J72))</f>
        <v>SAME</v>
      </c>
      <c r="K96" s="33">
        <f>IF('multi-step tree'!K71="","",IF(K72=Abandonment!K47,"SAME",K72))</f>
      </c>
    </row>
    <row r="97" spans="2:11" ht="12.75">
      <c r="B97" s="33">
        <f>IF('multi-step tree'!B72="","",IF(B73=Abandonment!B48,"SAME",B73))</f>
      </c>
      <c r="C97" s="33">
        <f>IF('multi-step tree'!C72="","",IF(C73=Abandonment!C48,"SAME",C73))</f>
      </c>
      <c r="D97" s="33">
        <f>IF('multi-step tree'!D72="","",IF(D73=Abandonment!D48,"SAME",D73))</f>
      </c>
      <c r="E97" s="33">
        <f>IF('multi-step tree'!E72="","",IF(E73=Abandonment!E48,"SAME",E73))</f>
      </c>
      <c r="F97" s="33">
        <f>IF('multi-step tree'!F72="","",IF(F73=Abandonment!F48,"SAME",F73))</f>
      </c>
      <c r="G97" s="33">
        <f>IF('multi-step tree'!G72="","",IF(G73=Abandonment!G48,"SAME",G73))</f>
      </c>
      <c r="H97" s="33">
        <f>IF('multi-step tree'!H72="","",IF(H73=Abandonment!H48,"SAME",H73))</f>
      </c>
      <c r="I97" s="33">
        <f>IF('multi-step tree'!I72="","",IF(I73=Abandonment!I48,"SAME",I73))</f>
      </c>
      <c r="J97" s="33">
        <f>IF('multi-step tree'!J72="","",IF(J73=Abandonment!J48,"SAME",J73))</f>
      </c>
      <c r="K97" s="33" t="str">
        <f>IF('multi-step tree'!K72="","",IF(K73=Abandonment!K48,"SAME",K73))</f>
        <v>SAME</v>
      </c>
    </row>
    <row r="100" spans="1:11" ht="12.75">
      <c r="A100" s="2" t="s">
        <v>90</v>
      </c>
      <c r="B100" s="2"/>
      <c r="C100" s="2"/>
      <c r="K100" s="33"/>
    </row>
    <row r="101" spans="2:13" ht="12.75">
      <c r="B101" s="33">
        <f>IF('multi-step tree'!B4="","",B55*('Commodity Bond'!B4+(p*C100+(1-p)*C102)*EXP(-rf)))</f>
      </c>
      <c r="C101" s="33">
        <f>IF('multi-step tree'!C4="","",C55*('Commodity Bond'!C4+(p*D100+(1-p)*D102)*EXP(-rf)))</f>
      </c>
      <c r="D101" s="33">
        <f>IF('multi-step tree'!D4="","",D55*('Commodity Bond'!D4+(p*E100+(1-p)*E102)*EXP(-rf)))</f>
      </c>
      <c r="E101" s="33">
        <f>IF('multi-step tree'!E4="","",E55*('Commodity Bond'!E4+(p*F100+(1-p)*F102)*EXP(-rf)))</f>
      </c>
      <c r="F101" s="33">
        <f>IF('multi-step tree'!F4="","",F55*('Commodity Bond'!F4+(p*G100+(1-p)*G102)*EXP(-rf)))</f>
      </c>
      <c r="G101" s="33">
        <f>IF('multi-step tree'!G4="","",G55*('Commodity Bond'!G4+(p*H100+(1-p)*H102)*EXP(-rf)))</f>
      </c>
      <c r="H101" s="33">
        <f>IF('multi-step tree'!H4="","",H55*('Commodity Bond'!H4+(p*I100+(1-p)*I102)*EXP(-rf)))</f>
      </c>
      <c r="I101" s="33">
        <f>IF('multi-step tree'!I4="","",I55*('Commodity Bond'!I4+(p*J100+(1-p)*J102)*EXP(-rf)))</f>
      </c>
      <c r="J101" s="33">
        <f>IF('multi-step tree'!J4="","",J55*('Commodity Bond'!J4+(p*K100+(1-p)*K102)*EXP(-rf)))</f>
      </c>
      <c r="K101" s="33">
        <f>IF('multi-step tree'!K4="","",K55*'Commodity Bond'!K4)</f>
        <v>47419711.807987005</v>
      </c>
      <c r="M101" s="33"/>
    </row>
    <row r="102" spans="2:13" ht="12.75">
      <c r="B102" s="33">
        <f>IF('multi-step tree'!B5="","",B56*('Commodity Bond'!B5+(p*C101+(1-p)*C103)*EXP(-rf)))</f>
      </c>
      <c r="C102" s="33">
        <f>IF('multi-step tree'!C5="","",C56*('Commodity Bond'!C5+(p*D101+(1-p)*D103)*EXP(-rf)))</f>
      </c>
      <c r="D102" s="33">
        <f>IF('multi-step tree'!D5="","",D56*('Commodity Bond'!D5+(p*E101+(1-p)*E103)*EXP(-rf)))</f>
      </c>
      <c r="E102" s="33">
        <f>IF('multi-step tree'!E5="","",E56*('Commodity Bond'!E5+(p*F101+(1-p)*F103)*EXP(-rf)))</f>
      </c>
      <c r="F102" s="33">
        <f>IF('multi-step tree'!F5="","",F56*('Commodity Bond'!F5+(p*G101+(1-p)*G103)*EXP(-rf)))</f>
      </c>
      <c r="G102" s="33">
        <f>IF('multi-step tree'!G5="","",G56*('Commodity Bond'!G5+(p*H101+(1-p)*H103)*EXP(-rf)))</f>
      </c>
      <c r="H102" s="33">
        <f>IF('multi-step tree'!H5="","",H56*('Commodity Bond'!H5+(p*I101+(1-p)*I103)*EXP(-rf)))</f>
      </c>
      <c r="I102" s="33">
        <f>IF('multi-step tree'!I5="","",I56*('Commodity Bond'!I5+(p*J101+(1-p)*J103)*EXP(-rf)))</f>
      </c>
      <c r="J102" s="33">
        <f>IF('multi-step tree'!J5="","",J56*('Commodity Bond'!J5+(p*K101+(1-p)*K103)*EXP(-rf)))</f>
        <v>67432988.28451917</v>
      </c>
      <c r="K102" s="33">
        <f>IF('multi-step tree'!K5="","",K56*'Commodity Bond'!K5)</f>
      </c>
      <c r="M102" s="33">
        <f>'Net Cash Flow'!J4</f>
      </c>
    </row>
    <row r="103" spans="2:11" ht="12.75">
      <c r="B103" s="33">
        <f>IF('multi-step tree'!B6="","",B57*('Commodity Bond'!B6+(p*C102+(1-p)*C104)*EXP(-rf)))</f>
      </c>
      <c r="C103" s="33">
        <f>IF('multi-step tree'!C6="","",C57*('Commodity Bond'!C6+(p*D102+(1-p)*D104)*EXP(-rf)))</f>
      </c>
      <c r="D103" s="33">
        <f>IF('multi-step tree'!D6="","",D57*('Commodity Bond'!D6+(p*E102+(1-p)*E104)*EXP(-rf)))</f>
      </c>
      <c r="E103" s="33">
        <f>IF('multi-step tree'!E6="","",E57*('Commodity Bond'!E6+(p*F102+(1-p)*F104)*EXP(-rf)))</f>
      </c>
      <c r="F103" s="33">
        <f>IF('multi-step tree'!F6="","",F57*('Commodity Bond'!F6+(p*G102+(1-p)*G104)*EXP(-rf)))</f>
      </c>
      <c r="G103" s="33">
        <f>IF('multi-step tree'!G6="","",G57*('Commodity Bond'!G6+(p*H102+(1-p)*H104)*EXP(-rf)))</f>
      </c>
      <c r="H103" s="33">
        <f>IF('multi-step tree'!H6="","",H57*('Commodity Bond'!H6+(p*I102+(1-p)*I104)*EXP(-rf)))</f>
      </c>
      <c r="I103" s="33">
        <f>IF('multi-step tree'!I6="","",I57*('Commodity Bond'!I6+(p*J102+(1-p)*J104)*EXP(-rf)))</f>
        <v>71919585.19473565</v>
      </c>
      <c r="J103" s="33">
        <f>IF('multi-step tree'!J6="","",J57*('Commodity Bond'!J6+(p*K102+(1-p)*K104)*EXP(-rf)))</f>
      </c>
      <c r="K103" s="33">
        <f>IF('multi-step tree'!K6="","",K57*'Commodity Bond'!K6)</f>
        <v>27086569.18982085</v>
      </c>
    </row>
    <row r="104" spans="2:11" ht="12.75">
      <c r="B104" s="33">
        <f>IF('multi-step tree'!B7="","",B58*('Commodity Bond'!B7+(p*C103+(1-p)*C105)*EXP(-rf)))</f>
      </c>
      <c r="C104" s="33">
        <f>IF('multi-step tree'!C7="","",C58*('Commodity Bond'!C7+(p*D103+(1-p)*D105)*EXP(-rf)))</f>
      </c>
      <c r="D104" s="33">
        <f>IF('multi-step tree'!D7="","",D58*('Commodity Bond'!D7+(p*E103+(1-p)*E105)*EXP(-rf)))</f>
      </c>
      <c r="E104" s="33">
        <f>IF('multi-step tree'!E7="","",E58*('Commodity Bond'!E7+(p*F103+(1-p)*F105)*EXP(-rf)))</f>
      </c>
      <c r="F104" s="33">
        <f>IF('multi-step tree'!F7="","",F58*('Commodity Bond'!F7+(p*G103+(1-p)*G105)*EXP(-rf)))</f>
      </c>
      <c r="G104" s="33">
        <f>IF('multi-step tree'!G7="","",G58*('Commodity Bond'!G7+(p*H103+(1-p)*H105)*EXP(-rf)))</f>
      </c>
      <c r="H104" s="33">
        <f>IF('multi-step tree'!H7="","",H58*('Commodity Bond'!H7+(p*I103+(1-p)*I105)*EXP(-rf)))</f>
        <v>68181951.68842332</v>
      </c>
      <c r="I104" s="33">
        <f>IF('multi-step tree'!I7="","",I58*('Commodity Bond'!I7+(p*J103+(1-p)*J105)*EXP(-rf)))</f>
      </c>
      <c r="J104" s="33">
        <f>IF('multi-step tree'!J7="","",J58*('Commodity Bond'!J7+(p*K103+(1-p)*K105)*EXP(-rf)))</f>
        <v>38518334.11052829</v>
      </c>
      <c r="K104" s="33">
        <f>IF('multi-step tree'!K7="","",K58*'Commodity Bond'!K7)</f>
      </c>
    </row>
    <row r="105" spans="2:11" ht="12.75">
      <c r="B105" s="33">
        <f>IF('multi-step tree'!B8="","",B59*('Commodity Bond'!B8+(p*C104+(1-p)*C106)*EXP(-rf)))</f>
      </c>
      <c r="C105" s="33">
        <f>IF('multi-step tree'!C8="","",C59*('Commodity Bond'!C8+(p*D104+(1-p)*D106)*EXP(-rf)))</f>
      </c>
      <c r="D105" s="33">
        <f>IF('multi-step tree'!D8="","",D59*('Commodity Bond'!D8+(p*E104+(1-p)*E106)*EXP(-rf)))</f>
      </c>
      <c r="E105" s="33">
        <f>IF('multi-step tree'!E8="","",E59*('Commodity Bond'!E8+(p*F104+(1-p)*F106)*EXP(-rf)))</f>
      </c>
      <c r="F105" s="33">
        <f>IF('multi-step tree'!F8="","",F59*('Commodity Bond'!F8+(p*G104+(1-p)*G106)*EXP(-rf)))</f>
      </c>
      <c r="G105" s="33">
        <f>IF('multi-step tree'!G8="","",G59*('Commodity Bond'!G8+(p*H104+(1-p)*H106)*EXP(-rf)))</f>
        <v>60598652.74769615</v>
      </c>
      <c r="H105" s="33">
        <f>IF('multi-step tree'!H8="","",H59*('Commodity Bond'!H8+(p*I104+(1-p)*I106)*EXP(-rf)))</f>
      </c>
      <c r="I105" s="33">
        <f>IF('multi-step tree'!I8="","",I59*('Commodity Bond'!I8+(p*J104+(1-p)*J106)*EXP(-rf)))</f>
        <v>41081118.93148002</v>
      </c>
      <c r="J105" s="33">
        <f>IF('multi-step tree'!J8="","",J59*('Commodity Bond'!J8+(p*K104+(1-p)*K106)*EXP(-rf)))</f>
      </c>
      <c r="K105" s="33">
        <f>IF('multi-step tree'!K8="","",K59*'Commodity Bond'!K8)</f>
        <v>15472093.829793716</v>
      </c>
    </row>
    <row r="106" spans="2:13" ht="12.75">
      <c r="B106" s="33">
        <f>IF('multi-step tree'!B9="","",B60*('Commodity Bond'!B9+(p*C105+(1-p)*C107)*EXP(-rf)))</f>
      </c>
      <c r="C106" s="33">
        <f>IF('multi-step tree'!C9="","",C60*('Commodity Bond'!C9+(p*D105+(1-p)*D107)*EXP(-rf)))</f>
      </c>
      <c r="D106" s="33">
        <f>IF('multi-step tree'!D9="","",D60*('Commodity Bond'!D9+(p*E105+(1-p)*E107)*EXP(-rf)))</f>
      </c>
      <c r="E106" s="33">
        <f>IF('multi-step tree'!E9="","",E60*('Commodity Bond'!E9+(p*F105+(1-p)*F107)*EXP(-rf)))</f>
      </c>
      <c r="F106" s="33">
        <f>IF('multi-step tree'!F9="","",F60*('Commodity Bond'!F9+(p*G105+(1-p)*G107)*EXP(-rf)))</f>
        <v>51704429.58735163</v>
      </c>
      <c r="G106" s="33">
        <f>IF('multi-step tree'!G9="","",G60*('Commodity Bond'!G9+(p*H105+(1-p)*H107)*EXP(-rf)))</f>
      </c>
      <c r="H106" s="33">
        <f>IF('multi-step tree'!H9="","",H60*('Commodity Bond'!H9+(p*I105+(1-p)*I107)*EXP(-rf)))</f>
        <v>38946148.79532941</v>
      </c>
      <c r="I106" s="33">
        <f>IF('multi-step tree'!I9="","",I60*('Commodity Bond'!I9+(p*J105+(1-p)*J107)*EXP(-rf)))</f>
      </c>
      <c r="J106" s="33">
        <f>IF('multi-step tree'!J9="","",J60*('Commodity Bond'!J9+(p*K105+(1-p)*K107)*EXP(-rf)))</f>
        <v>22002021.568290733</v>
      </c>
      <c r="K106" s="33">
        <f>IF('multi-step tree'!K9="","",K60*'Commodity Bond'!K9)</f>
      </c>
      <c r="M106" s="33"/>
    </row>
    <row r="107" spans="2:13" ht="12.75">
      <c r="B107" s="33">
        <f>IF('multi-step tree'!B10="","",B61*('Commodity Bond'!B10+(p*C106+(1-p)*C108)*EXP(-rf)))</f>
      </c>
      <c r="C107" s="33">
        <f>IF('multi-step tree'!C10="","",C61*('Commodity Bond'!C10+(p*D106+(1-p)*D108)*EXP(-rf)))</f>
      </c>
      <c r="D107" s="33">
        <f>IF('multi-step tree'!D10="","",D61*('Commodity Bond'!D10+(p*E106+(1-p)*E108)*EXP(-rf)))</f>
      </c>
      <c r="E107" s="33">
        <f>IF('multi-step tree'!E10="","",E61*('Commodity Bond'!E10+(p*F106+(1-p)*F108)*EXP(-rf)))</f>
        <v>42663132.8542932</v>
      </c>
      <c r="F107" s="33">
        <f>IF('multi-step tree'!F10="","",F61*('Commodity Bond'!F10+(p*G106+(1-p)*G108)*EXP(-rf)))</f>
      </c>
      <c r="G107" s="33">
        <f>IF('multi-step tree'!G10="","",G61*('Commodity Bond'!G10+(p*H106+(1-p)*H108)*EXP(-rf)))</f>
        <v>34614499.706510924</v>
      </c>
      <c r="H107" s="33">
        <f>IF('multi-step tree'!H10="","",H61*('Commodity Bond'!H10+(p*I106+(1-p)*I108)*EXP(-rf)))</f>
      </c>
      <c r="I107" s="33">
        <f>IF('multi-step tree'!I10="","",I61*('Commodity Bond'!I10+(p*J106+(1-p)*J108)*EXP(-rf)))</f>
        <v>23465907.486712527</v>
      </c>
      <c r="J107" s="33">
        <f>IF('multi-step tree'!J10="","",J61*('Commodity Bond'!J10+(p*K106+(1-p)*K108)*EXP(-rf)))</f>
      </c>
      <c r="K107" s="33">
        <f>IF('multi-step tree'!K10="","",K61*'Commodity Bond'!K10)</f>
        <v>8837800.232297493</v>
      </c>
      <c r="M107" s="33"/>
    </row>
    <row r="108" spans="2:13" ht="12.75">
      <c r="B108" s="33">
        <f>IF('multi-step tree'!B11="","",B62*('Commodity Bond'!B11+(p*C107+(1-p)*C109)*EXP(-rf)))</f>
      </c>
      <c r="C108" s="33">
        <f>IF('multi-step tree'!C11="","",C62*('Commodity Bond'!C11+(p*D107+(1-p)*D109)*EXP(-rf)))</f>
      </c>
      <c r="D108" s="33">
        <f>IF('multi-step tree'!D11="","",D62*('Commodity Bond'!D11+(p*E107+(1-p)*E109)*EXP(-rf)))</f>
        <v>33780719.83678363</v>
      </c>
      <c r="E108" s="33">
        <f>IF('multi-step tree'!E11="","",E62*('Commodity Bond'!E11+(p*F107+(1-p)*F109)*EXP(-rf)))</f>
      </c>
      <c r="F108" s="33">
        <f>IF('multi-step tree'!F11="","",F62*('Commodity Bond'!F11+(p*G107+(1-p)*G109)*EXP(-rf)))</f>
        <v>29129001.282398336</v>
      </c>
      <c r="G108" s="33">
        <f>IF('multi-step tree'!G11="","",G62*('Commodity Bond'!G11+(p*H107+(1-p)*H109)*EXP(-rf)))</f>
      </c>
      <c r="H108" s="33">
        <f>IF('multi-step tree'!H11="","",H62*('Commodity Bond'!H11+(p*I107+(1-p)*I109)*EXP(-rf)))</f>
        <v>22246393.193896756</v>
      </c>
      <c r="I108" s="33">
        <f>IF('multi-step tree'!I11="","",I62*('Commodity Bond'!I11+(p*J107+(1-p)*J109)*EXP(-rf)))</f>
      </c>
      <c r="J108" s="33">
        <f>IF('multi-step tree'!J11="","",J62*('Commodity Bond'!J11+(p*K107+(1-p)*K109)*EXP(-rf)))</f>
        <v>12567754.142804783</v>
      </c>
      <c r="K108" s="33">
        <f>IF('multi-step tree'!K11="","",K62*'Commodity Bond'!K11)</f>
      </c>
      <c r="M108" s="33"/>
    </row>
    <row r="109" spans="1:11" ht="12.75">
      <c r="A109" s="4"/>
      <c r="B109" s="33">
        <f>IF('multi-step tree'!B12="","",B63*('Commodity Bond'!B12+(p*C108+(1-p)*C110)*EXP(-rf)))</f>
      </c>
      <c r="C109" s="33">
        <f>IF('multi-step tree'!C12="","",C63*('Commodity Bond'!C12+(p*D108+(1-p)*D110)*EXP(-rf)))</f>
        <v>25028672.857042853</v>
      </c>
      <c r="D109" s="33">
        <f>IF('multi-step tree'!D12="","",D63*('Commodity Bond'!D12+(p*E108+(1-p)*E110)*EXP(-rf)))</f>
      </c>
      <c r="E109" s="33">
        <f>IF('multi-step tree'!E12="","",E63*('Commodity Bond'!E12+(p*F108+(1-p)*F110)*EXP(-rf)))</f>
        <v>22745730.468762588</v>
      </c>
      <c r="F109" s="33">
        <f>IF('multi-step tree'!F12="","",F63*('Commodity Bond'!F12+(p*G108+(1-p)*G110)*EXP(-rf)))</f>
      </c>
      <c r="G109" s="33">
        <f>IF('multi-step tree'!G12="","",G63*('Commodity Bond'!G12+(p*H108+(1-p)*H110)*EXP(-rf)))</f>
        <v>19049623.34368503</v>
      </c>
      <c r="H109" s="33">
        <f>IF('multi-step tree'!H12="","",H63*('Commodity Bond'!H12+(p*I108+(1-p)*I110)*EXP(-rf)))</f>
      </c>
      <c r="I109" s="33">
        <f>IF('multi-step tree'!I12="","",I63*('Commodity Bond'!I12+(p*J108+(1-p)*J110)*EXP(-rf)))</f>
        <v>13403939.047847956</v>
      </c>
      <c r="J109" s="33">
        <f>IF('multi-step tree'!J12="","",J63*('Commodity Bond'!J12+(p*K108+(1-p)*K110)*EXP(-rf)))</f>
      </c>
      <c r="K109" s="33">
        <f>IF('multi-step tree'!K12="","",K63*'Commodity Bond'!K12)</f>
        <v>5048231.597173489</v>
      </c>
    </row>
    <row r="110" spans="2:11" ht="12.75">
      <c r="B110" s="33">
        <f>IF('multi-step tree'!B13="","",B64*('Commodity Bond'!B13+(p*C109+(1-p)*C111)*EXP(-rf)))</f>
        <v>16387924.338898534</v>
      </c>
      <c r="C110" s="33">
        <f>IF('multi-step tree'!C13="","",C64*('Commodity Bond'!C13+(p*D109+(1-p)*D111)*EXP(-rf)))</f>
      </c>
      <c r="D110" s="33">
        <f>IF('multi-step tree'!D13="","",D64*('Commodity Bond'!D13+(p*E109+(1-p)*E111)*EXP(-rf)))</f>
        <v>15571355.716866486</v>
      </c>
      <c r="E110" s="33">
        <f>IF('multi-step tree'!E13="","",E64*('Commodity Bond'!E13+(p*F109+(1-p)*F111)*EXP(-rf)))</f>
      </c>
      <c r="F110" s="33">
        <f>IF('multi-step tree'!F13="","",F64*('Commodity Bond'!F13+(p*G109+(1-p)*G111)*EXP(-rf)))</f>
        <v>14024420.00835475</v>
      </c>
      <c r="G110" s="33">
        <f>IF('multi-step tree'!G13="","",G64*('Commodity Bond'!G13+(p*H109+(1-p)*H111)*EXP(-rf)))</f>
      </c>
      <c r="H110" s="33">
        <f>IF('multi-step tree'!H13="","",H64*('Commodity Bond'!H13+(p*I109+(1-p)*I111)*EXP(-rf)))</f>
        <v>11418582.860921515</v>
      </c>
      <c r="I110" s="33">
        <f>IF('multi-step tree'!I13="","",I64*('Commodity Bond'!I13+(p*J109+(1-p)*J111)*EXP(-rf)))</f>
      </c>
      <c r="J110" s="33">
        <f>IF('multi-step tree'!J13="","",J64*('Commodity Bond'!J13+(p*K109+(1-p)*K111)*EXP(-rf)))</f>
        <v>7178815.078593584</v>
      </c>
      <c r="K110" s="33">
        <f>IF('multi-step tree'!K13="","",K64*'Commodity Bond'!K13)</f>
      </c>
    </row>
    <row r="111" spans="2:11" ht="12.75">
      <c r="B111" s="33">
        <f>IF('multi-step tree'!B14="","",B65*('Commodity Bond'!B14+(p*C110+(1-p)*C112)*EXP(-rf)))</f>
      </c>
      <c r="C111" s="33">
        <f>IF('multi-step tree'!C14="","",C65*('Commodity Bond'!C14+(p*D110+(1-p)*D112)*EXP(-rf)))</f>
        <v>7855391.52111846</v>
      </c>
      <c r="D111" s="33">
        <f>IF('multi-step tree'!D14="","",D65*('Commodity Bond'!D14+(p*E110+(1-p)*E112)*EXP(-rf)))</f>
      </c>
      <c r="E111" s="33">
        <f>IF('multi-step tree'!E14="","",E65*('Commodity Bond'!E14+(p*F110+(1-p)*F112)*EXP(-rf)))</f>
        <v>7480375.342578625</v>
      </c>
      <c r="F111" s="33">
        <f>IF('multi-step tree'!F14="","",F65*('Commodity Bond'!F14+(p*G110+(1-p)*G112)*EXP(-rf)))</f>
      </c>
      <c r="G111" s="33">
        <f>IF('multi-step tree'!G14="","",G65*('Commodity Bond'!G14+(p*H110+(1-p)*H112)*EXP(-rf)))</f>
        <v>6721374.974822648</v>
      </c>
      <c r="H111" s="33">
        <f>IF('multi-step tree'!H14="","",H65*('Commodity Bond'!H14+(p*I110+(1-p)*I112)*EXP(-rf)))</f>
      </c>
      <c r="I111" s="33">
        <f>IF('multi-step tree'!I14="","",I65*('Commodity Bond'!I14+(p*J110+(1-p)*J112)*EXP(-rf)))</f>
        <v>5357606.362165076</v>
      </c>
      <c r="J111" s="33">
        <f>IF('multi-step tree'!J14="","",J65*('Commodity Bond'!J14+(p*K110+(1-p)*K112)*EXP(-rf)))</f>
      </c>
      <c r="K111" s="33">
        <f>IF('multi-step tree'!K14="","",K65*'Commodity Bond'!K14)</f>
        <v>2883595.644713476</v>
      </c>
    </row>
    <row r="112" spans="2:11" ht="12.75">
      <c r="B112" s="33">
        <f>IF('multi-step tree'!B15="","",B66*('Commodity Bond'!B15+(p*C111+(1-p)*C113)*EXP(-rf)))</f>
      </c>
      <c r="C112" s="33">
        <f>IF('multi-step tree'!C15="","",C66*('Commodity Bond'!C15+(p*D111+(1-p)*D113)*EXP(-rf)))</f>
      </c>
      <c r="D112" s="33">
        <f>IF('multi-step tree'!D15="","",D66*('Commodity Bond'!D15+(p*E111+(1-p)*E113)*EXP(-rf)))</f>
        <v>0</v>
      </c>
      <c r="E112" s="33">
        <f>IF('multi-step tree'!E15="","",E66*('Commodity Bond'!E15+(p*F111+(1-p)*F113)*EXP(-rf)))</f>
      </c>
      <c r="F112" s="33">
        <f>IF('multi-step tree'!F15="","",F66*('Commodity Bond'!F15+(p*G111+(1-p)*G113)*EXP(-rf)))</f>
        <v>0</v>
      </c>
      <c r="G112" s="33">
        <f>IF('multi-step tree'!G15="","",G66*('Commodity Bond'!G15+(p*H111+(1-p)*H113)*EXP(-rf)))</f>
      </c>
      <c r="H112" s="33">
        <f>IF('multi-step tree'!H15="","",H66*('Commodity Bond'!H15+(p*I111+(1-p)*I113)*EXP(-rf)))</f>
        <v>0</v>
      </c>
      <c r="I112" s="33">
        <f>IF('multi-step tree'!I15="","",I66*('Commodity Bond'!I15+(p*J111+(1-p)*J113)*EXP(-rf)))</f>
      </c>
      <c r="J112" s="33">
        <f>IF('multi-step tree'!J15="","",J66*('Commodity Bond'!J15+(p*K111+(1-p)*K113)*EXP(-rf)))</f>
        <v>0</v>
      </c>
      <c r="K112" s="33">
        <f>IF('multi-step tree'!K15="","",K66*'Commodity Bond'!K15)</f>
      </c>
    </row>
    <row r="113" spans="2:11" ht="12.75">
      <c r="B113" s="33">
        <f>IF('multi-step tree'!B16="","",B67*('Commodity Bond'!B16+(p*C112+(1-p)*C114)*EXP(-rf)))</f>
      </c>
      <c r="C113" s="33">
        <f>IF('multi-step tree'!C16="","",C67*('Commodity Bond'!C16+(p*D112+(1-p)*D114)*EXP(-rf)))</f>
      </c>
      <c r="D113" s="33">
        <f>IF('multi-step tree'!D16="","",D67*('Commodity Bond'!D16+(p*E112+(1-p)*E114)*EXP(-rf)))</f>
      </c>
      <c r="E113" s="33">
        <f>IF('multi-step tree'!E16="","",E67*('Commodity Bond'!E16+(p*F112+(1-p)*F114)*EXP(-rf)))</f>
        <v>0</v>
      </c>
      <c r="F113" s="33">
        <f>IF('multi-step tree'!F16="","",F67*('Commodity Bond'!F16+(p*G112+(1-p)*G114)*EXP(-rf)))</f>
      </c>
      <c r="G113" s="33">
        <f>IF('multi-step tree'!G16="","",G67*('Commodity Bond'!G16+(p*H112+(1-p)*H114)*EXP(-rf)))</f>
        <v>0</v>
      </c>
      <c r="H113" s="33">
        <f>IF('multi-step tree'!H16="","",H67*('Commodity Bond'!H16+(p*I112+(1-p)*I114)*EXP(-rf)))</f>
      </c>
      <c r="I113" s="33">
        <f>IF('multi-step tree'!I16="","",I67*('Commodity Bond'!I16+(p*J112+(1-p)*J114)*EXP(-rf)))</f>
        <v>0</v>
      </c>
      <c r="J113" s="33">
        <f>IF('multi-step tree'!J16="","",J67*('Commodity Bond'!J16+(p*K112+(1-p)*K114)*EXP(-rf)))</f>
      </c>
      <c r="K113" s="33">
        <f>IF('multi-step tree'!K16="","",K67*'Commodity Bond'!K16)</f>
        <v>0</v>
      </c>
    </row>
    <row r="114" spans="2:11" ht="12.75">
      <c r="B114" s="33">
        <f>IF('multi-step tree'!B17="","",B68*('Commodity Bond'!B17+(p*C113+(1-p)*C115)*EXP(-rf)))</f>
      </c>
      <c r="C114" s="33">
        <f>IF('multi-step tree'!C17="","",C68*('Commodity Bond'!C17+(p*D113+(1-p)*D115)*EXP(-rf)))</f>
      </c>
      <c r="D114" s="33">
        <f>IF('multi-step tree'!D17="","",D68*('Commodity Bond'!D17+(p*E113+(1-p)*E115)*EXP(-rf)))</f>
      </c>
      <c r="E114" s="33">
        <f>IF('multi-step tree'!E17="","",E68*('Commodity Bond'!E17+(p*F113+(1-p)*F115)*EXP(-rf)))</f>
      </c>
      <c r="F114" s="33">
        <f>IF('multi-step tree'!F17="","",F68*('Commodity Bond'!F17+(p*G113+(1-p)*G115)*EXP(-rf)))</f>
        <v>0</v>
      </c>
      <c r="G114" s="33">
        <f>IF('multi-step tree'!G17="","",G68*('Commodity Bond'!G17+(p*H113+(1-p)*H115)*EXP(-rf)))</f>
      </c>
      <c r="H114" s="33">
        <f>IF('multi-step tree'!H17="","",H68*('Commodity Bond'!H17+(p*I113+(1-p)*I115)*EXP(-rf)))</f>
        <v>0</v>
      </c>
      <c r="I114" s="33">
        <f>IF('multi-step tree'!I17="","",I68*('Commodity Bond'!I17+(p*J113+(1-p)*J115)*EXP(-rf)))</f>
      </c>
      <c r="J114" s="33">
        <f>IF('multi-step tree'!J17="","",J68*('Commodity Bond'!J17+(p*K113+(1-p)*K115)*EXP(-rf)))</f>
        <v>0</v>
      </c>
      <c r="K114" s="33">
        <f>IF('multi-step tree'!K17="","",K68*'Commodity Bond'!K17)</f>
      </c>
    </row>
    <row r="115" spans="2:11" ht="12.75">
      <c r="B115" s="33">
        <f>IF('multi-step tree'!B18="","",B69*('Commodity Bond'!B18+(p*C114+(1-p)*C116)*EXP(-rf)))</f>
      </c>
      <c r="C115" s="33">
        <f>IF('multi-step tree'!C18="","",C69*('Commodity Bond'!C18+(p*D114+(1-p)*D116)*EXP(-rf)))</f>
      </c>
      <c r="D115" s="33">
        <f>IF('multi-step tree'!D18="","",D69*('Commodity Bond'!D18+(p*E114+(1-p)*E116)*EXP(-rf)))</f>
      </c>
      <c r="E115" s="33">
        <f>IF('multi-step tree'!E18="","",E69*('Commodity Bond'!E18+(p*F114+(1-p)*F116)*EXP(-rf)))</f>
      </c>
      <c r="F115" s="33">
        <f>IF('multi-step tree'!F18="","",F69*('Commodity Bond'!F18+(p*G114+(1-p)*G116)*EXP(-rf)))</f>
      </c>
      <c r="G115" s="33">
        <f>IF('multi-step tree'!G18="","",G69*('Commodity Bond'!G18+(p*H114+(1-p)*H116)*EXP(-rf)))</f>
        <v>0</v>
      </c>
      <c r="H115" s="33">
        <f>IF('multi-step tree'!H18="","",H69*('Commodity Bond'!H18+(p*I114+(1-p)*I116)*EXP(-rf)))</f>
      </c>
      <c r="I115" s="33">
        <f>IF('multi-step tree'!I18="","",I69*('Commodity Bond'!I18+(p*J114+(1-p)*J116)*EXP(-rf)))</f>
        <v>0</v>
      </c>
      <c r="J115" s="33">
        <f>IF('multi-step tree'!J18="","",J69*('Commodity Bond'!J18+(p*K114+(1-p)*K116)*EXP(-rf)))</f>
      </c>
      <c r="K115" s="33">
        <f>IF('multi-step tree'!K18="","",K69*'Commodity Bond'!K18)</f>
        <v>0</v>
      </c>
    </row>
    <row r="116" spans="2:11" ht="12.75">
      <c r="B116" s="33">
        <f>IF('multi-step tree'!B19="","",B70*('Commodity Bond'!B19+(p*C115+(1-p)*C117)*EXP(-rf)))</f>
      </c>
      <c r="C116" s="33">
        <f>IF('multi-step tree'!C19="","",C70*('Commodity Bond'!C19+(p*D115+(1-p)*D117)*EXP(-rf)))</f>
      </c>
      <c r="D116" s="33">
        <f>IF('multi-step tree'!D19="","",D70*('Commodity Bond'!D19+(p*E115+(1-p)*E117)*EXP(-rf)))</f>
      </c>
      <c r="E116" s="33">
        <f>IF('multi-step tree'!E19="","",E70*('Commodity Bond'!E19+(p*F115+(1-p)*F117)*EXP(-rf)))</f>
      </c>
      <c r="F116" s="33">
        <f>IF('multi-step tree'!F19="","",F70*('Commodity Bond'!F19+(p*G115+(1-p)*G117)*EXP(-rf)))</f>
      </c>
      <c r="G116" s="33">
        <f>IF('multi-step tree'!G19="","",G70*('Commodity Bond'!G19+(p*H115+(1-p)*H117)*EXP(-rf)))</f>
      </c>
      <c r="H116" s="33">
        <f>IF('multi-step tree'!H19="","",H70*('Commodity Bond'!H19+(p*I115+(1-p)*I117)*EXP(-rf)))</f>
        <v>0</v>
      </c>
      <c r="I116" s="33">
        <f>IF('multi-step tree'!I19="","",I70*('Commodity Bond'!I19+(p*J115+(1-p)*J117)*EXP(-rf)))</f>
      </c>
      <c r="J116" s="33">
        <f>IF('multi-step tree'!J19="","",J70*('Commodity Bond'!J19+(p*K115+(1-p)*K117)*EXP(-rf)))</f>
        <v>0</v>
      </c>
      <c r="K116" s="33">
        <f>IF('multi-step tree'!K19="","",K70*'Commodity Bond'!K19)</f>
      </c>
    </row>
    <row r="117" spans="2:11" ht="12.75">
      <c r="B117" s="33">
        <f>IF('multi-step tree'!B20="","",B71*('Commodity Bond'!B20+(p*C116+(1-p)*C118)*EXP(-rf)))</f>
      </c>
      <c r="C117" s="33">
        <f>IF('multi-step tree'!C20="","",C71*('Commodity Bond'!C20+(p*D116+(1-p)*D118)*EXP(-rf)))</f>
      </c>
      <c r="D117" s="33">
        <f>IF('multi-step tree'!D20="","",D71*('Commodity Bond'!D20+(p*E116+(1-p)*E118)*EXP(-rf)))</f>
      </c>
      <c r="E117" s="33">
        <f>IF('multi-step tree'!E20="","",E71*('Commodity Bond'!E20+(p*F116+(1-p)*F118)*EXP(-rf)))</f>
      </c>
      <c r="F117" s="33">
        <f>IF('multi-step tree'!F20="","",F71*('Commodity Bond'!F20+(p*G116+(1-p)*G118)*EXP(-rf)))</f>
      </c>
      <c r="G117" s="33">
        <f>IF('multi-step tree'!G20="","",G71*('Commodity Bond'!G20+(p*H116+(1-p)*H118)*EXP(-rf)))</f>
      </c>
      <c r="H117" s="33">
        <f>IF('multi-step tree'!H20="","",H71*('Commodity Bond'!H20+(p*I116+(1-p)*I118)*EXP(-rf)))</f>
      </c>
      <c r="I117" s="33">
        <f>IF('multi-step tree'!I20="","",I71*('Commodity Bond'!I20+(p*J116+(1-p)*J118)*EXP(-rf)))</f>
        <v>0</v>
      </c>
      <c r="J117" s="33">
        <f>IF('multi-step tree'!J20="","",J71*('Commodity Bond'!J20+(p*K116+(1-p)*K118)*EXP(-rf)))</f>
      </c>
      <c r="K117" s="33">
        <f>IF('multi-step tree'!K20="","",K71*'Commodity Bond'!K20)</f>
        <v>0</v>
      </c>
    </row>
    <row r="118" spans="2:11" ht="12.75">
      <c r="B118" s="33">
        <f>IF('multi-step tree'!B21="","",B72*('Commodity Bond'!B21+(p*C117+(1-p)*C119)*EXP(-rf)))</f>
      </c>
      <c r="C118" s="33">
        <f>IF('multi-step tree'!C21="","",C72*('Commodity Bond'!C21+(p*D117+(1-p)*D119)*EXP(-rf)))</f>
      </c>
      <c r="D118" s="33">
        <f>IF('multi-step tree'!D21="","",D72*('Commodity Bond'!D21+(p*E117+(1-p)*E119)*EXP(-rf)))</f>
      </c>
      <c r="E118" s="33">
        <f>IF('multi-step tree'!E21="","",E72*('Commodity Bond'!E21+(p*F117+(1-p)*F119)*EXP(-rf)))</f>
      </c>
      <c r="F118" s="33">
        <f>IF('multi-step tree'!F21="","",F72*('Commodity Bond'!F21+(p*G117+(1-p)*G119)*EXP(-rf)))</f>
      </c>
      <c r="G118" s="33">
        <f>IF('multi-step tree'!G21="","",G72*('Commodity Bond'!G21+(p*H117+(1-p)*H119)*EXP(-rf)))</f>
      </c>
      <c r="H118" s="33">
        <f>IF('multi-step tree'!H21="","",H72*('Commodity Bond'!H21+(p*I117+(1-p)*I119)*EXP(-rf)))</f>
      </c>
      <c r="I118" s="33">
        <f>IF('multi-step tree'!I21="","",I72*('Commodity Bond'!I21+(p*J117+(1-p)*J119)*EXP(-rf)))</f>
      </c>
      <c r="J118" s="33">
        <f>IF('multi-step tree'!J21="","",J72*('Commodity Bond'!J21+(p*K117+(1-p)*K119)*EXP(-rf)))</f>
        <v>0</v>
      </c>
      <c r="K118" s="33">
        <f>IF('multi-step tree'!K21="","",K72*'Commodity Bond'!K21)</f>
      </c>
    </row>
    <row r="119" spans="2:11" ht="12.75">
      <c r="B119" s="33">
        <f>IF('multi-step tree'!B22="","",B73*('Commodity Bond'!B22+(p*C118+(1-p)*C120)*EXP(-rf)))</f>
      </c>
      <c r="C119" s="33">
        <f>IF('multi-step tree'!C22="","",C73*('Commodity Bond'!C22+(p*D118+(1-p)*D120)*EXP(-rf)))</f>
      </c>
      <c r="D119" s="33">
        <f>IF('multi-step tree'!D22="","",D73*('Commodity Bond'!D22+(p*E118+(1-p)*E120)*EXP(-rf)))</f>
      </c>
      <c r="E119" s="33">
        <f>IF('multi-step tree'!E22="","",E73*('Commodity Bond'!E22+(p*F118+(1-p)*F120)*EXP(-rf)))</f>
      </c>
      <c r="F119" s="33">
        <f>IF('multi-step tree'!F22="","",F73*('Commodity Bond'!F22+(p*G118+(1-p)*G120)*EXP(-rf)))</f>
      </c>
      <c r="G119" s="33">
        <f>IF('multi-step tree'!G22="","",G73*('Commodity Bond'!G22+(p*H118+(1-p)*H120)*EXP(-rf)))</f>
      </c>
      <c r="H119" s="33">
        <f>IF('multi-step tree'!H22="","",H73*('Commodity Bond'!H22+(p*I118+(1-p)*I120)*EXP(-rf)))</f>
      </c>
      <c r="I119" s="33">
        <f>IF('multi-step tree'!I22="","",I73*('Commodity Bond'!I22+(p*J118+(1-p)*J120)*EXP(-rf)))</f>
      </c>
      <c r="J119" s="33">
        <f>IF('multi-step tree'!J22="","",J73*('Commodity Bond'!J22+(p*K118+(1-p)*K120)*EXP(-rf)))</f>
      </c>
      <c r="K119" s="33">
        <f>IF('multi-step tree'!K22="","",K73*'Commodity Bond'!K22)</f>
        <v>0</v>
      </c>
    </row>
    <row r="120" ht="12.75">
      <c r="K120" s="33">
        <f>IF('multi-step tree'!K23="","",K74*'Commodity Bond'!K23)</f>
      </c>
    </row>
    <row r="122" spans="1:11" ht="12.75">
      <c r="A122" s="2" t="s">
        <v>91</v>
      </c>
      <c r="B122" s="2"/>
      <c r="C122" s="2"/>
      <c r="K122" s="33"/>
    </row>
    <row r="123" spans="2:13" ht="12.75">
      <c r="B123" s="33">
        <f>IF('multi-step tree'!B4="","",B101+B29)</f>
      </c>
      <c r="C123" s="33">
        <f>IF('multi-step tree'!C4="","",C101+C29)</f>
      </c>
      <c r="D123" s="33">
        <f>IF('multi-step tree'!D4="","",D101+D29)</f>
      </c>
      <c r="E123" s="33">
        <f>IF('multi-step tree'!E4="","",E101+E29)</f>
      </c>
      <c r="F123" s="33">
        <f>IF('multi-step tree'!F4="","",F101+F29)</f>
      </c>
      <c r="G123" s="33">
        <f>IF('multi-step tree'!G4="","",G101+G29)</f>
      </c>
      <c r="H123" s="33">
        <f>IF('multi-step tree'!H4="","",H101+H29)</f>
      </c>
      <c r="I123" s="33">
        <f>IF('multi-step tree'!I4="","",I101+I29)</f>
      </c>
      <c r="J123" s="33">
        <f>IF('multi-step tree'!J4="","",J101+J29)</f>
      </c>
      <c r="K123" s="33">
        <f>IF('multi-step tree'!K4="","",K101+K29)</f>
        <v>272132123.697401</v>
      </c>
      <c r="M123" s="33"/>
    </row>
    <row r="124" spans="2:13" ht="12.75">
      <c r="B124" s="33">
        <f>IF('multi-step tree'!B5="","",B102+B30)</f>
      </c>
      <c r="C124" s="33">
        <f>IF('multi-step tree'!C5="","",C102+C30)</f>
      </c>
      <c r="D124" s="33">
        <f>IF('multi-step tree'!D5="","",D102+D30)</f>
      </c>
      <c r="E124" s="33">
        <f>IF('multi-step tree'!E5="","",E102+E30)</f>
      </c>
      <c r="F124" s="33">
        <f>IF('multi-step tree'!F5="","",F102+F30)</f>
      </c>
      <c r="G124" s="33">
        <f>IF('multi-step tree'!G5="","",G102+G30)</f>
      </c>
      <c r="H124" s="33">
        <f>IF('multi-step tree'!H5="","",H102+H30)</f>
      </c>
      <c r="I124" s="33">
        <f>IF('multi-step tree'!I5="","",I102+I30)</f>
      </c>
      <c r="J124" s="33">
        <f>IF('multi-step tree'!J5="","",J102+J30)</f>
        <v>380369465.8343123</v>
      </c>
      <c r="K124" s="33">
        <f>IF('multi-step tree'!K5="","",K102+K30)</f>
      </c>
      <c r="M124" s="33">
        <f>'Net Cash Flow'!J4</f>
      </c>
    </row>
    <row r="125" spans="2:11" ht="12.75">
      <c r="B125" s="33">
        <f>IF('multi-step tree'!B6="","",B103+B31)</f>
      </c>
      <c r="C125" s="33">
        <f>IF('multi-step tree'!C6="","",C103+C31)</f>
      </c>
      <c r="D125" s="33">
        <f>IF('multi-step tree'!D6="","",D103+D31)</f>
      </c>
      <c r="E125" s="33">
        <f>IF('multi-step tree'!E6="","",E103+E31)</f>
      </c>
      <c r="F125" s="33">
        <f>IF('multi-step tree'!F6="","",F103+F31)</f>
      </c>
      <c r="G125" s="33">
        <f>IF('multi-step tree'!G6="","",G103+G31)</f>
      </c>
      <c r="H125" s="33">
        <f>IF('multi-step tree'!H6="","",H103+H31)</f>
      </c>
      <c r="I125" s="33">
        <f>IF('multi-step tree'!I6="","",I103+I31)</f>
        <v>395989351.7116027</v>
      </c>
      <c r="J125" s="33">
        <f>IF('multi-step tree'!J6="","",J103+J31)</f>
      </c>
      <c r="K125" s="33">
        <f>IF('multi-step tree'!K6="","",K103+K31)</f>
        <v>150084448.91849247</v>
      </c>
    </row>
    <row r="126" spans="2:11" ht="12.75">
      <c r="B126" s="33">
        <f>IF('multi-step tree'!B7="","",B104+B32)</f>
      </c>
      <c r="C126" s="33">
        <f>IF('multi-step tree'!C7="","",C104+C32)</f>
      </c>
      <c r="D126" s="33">
        <f>IF('multi-step tree'!D7="","",D104+D32)</f>
      </c>
      <c r="E126" s="33">
        <f>IF('multi-step tree'!E7="","",E104+E32)</f>
      </c>
      <c r="F126" s="33">
        <f>IF('multi-step tree'!F7="","",F104+F32)</f>
      </c>
      <c r="G126" s="33">
        <f>IF('multi-step tree'!G7="","",G104+G32)</f>
      </c>
      <c r="H126" s="33">
        <f>IF('multi-step tree'!H7="","",H104+H32)</f>
        <v>362795727.05843645</v>
      </c>
      <c r="I126" s="33">
        <f>IF('multi-step tree'!I7="","",I104+I32)</f>
      </c>
      <c r="J126" s="33">
        <f>IF('multi-step tree'!J7="","",J104+J32)</f>
        <v>206812117.85117376</v>
      </c>
      <c r="K126" s="33">
        <f>IF('multi-step tree'!K7="","",K104+K32)</f>
      </c>
    </row>
    <row r="127" spans="2:11" ht="12.75">
      <c r="B127" s="33">
        <f>IF('multi-step tree'!B8="","",B105+B33)</f>
      </c>
      <c r="C127" s="33">
        <f>IF('multi-step tree'!C8="","",C105+C33)</f>
      </c>
      <c r="D127" s="33">
        <f>IF('multi-step tree'!D8="","",D105+D33)</f>
      </c>
      <c r="E127" s="33">
        <f>IF('multi-step tree'!E8="","",E105+E33)</f>
      </c>
      <c r="F127" s="33">
        <f>IF('multi-step tree'!F8="","",F105+F33)</f>
      </c>
      <c r="G127" s="33">
        <f>IF('multi-step tree'!G8="","",G105+G33)</f>
        <v>307043591.8002607</v>
      </c>
      <c r="H127" s="33">
        <f>IF('multi-step tree'!H8="","",H105+H33)</f>
      </c>
      <c r="I127" s="33">
        <f>IF('multi-step tree'!I8="","",I105+I33)</f>
        <v>210884512.1962629</v>
      </c>
      <c r="J127" s="33">
        <f>IF('multi-step tree'!J8="","",J105+J33)</f>
      </c>
      <c r="K127" s="33">
        <f>IF('multi-step tree'!K8="","",K105+K33)</f>
        <v>80369710.86310753</v>
      </c>
    </row>
    <row r="128" spans="2:11" ht="12.75">
      <c r="B128" s="33">
        <f>IF('multi-step tree'!B9="","",B106+B34)</f>
      </c>
      <c r="C128" s="33">
        <f>IF('multi-step tree'!C9="","",C106+C34)</f>
      </c>
      <c r="D128" s="33">
        <f>IF('multi-step tree'!D9="","",D106+D34)</f>
      </c>
      <c r="E128" s="33">
        <f>IF('multi-step tree'!E9="","",E106+E34)</f>
      </c>
      <c r="F128" s="33">
        <f>IF('multi-step tree'!F9="","",F106+F34)</f>
        <v>243921888.37234524</v>
      </c>
      <c r="G128" s="33">
        <f>IF('multi-step tree'!G9="","",G106+G34)</f>
      </c>
      <c r="H128" s="33">
        <f>IF('multi-step tree'!H9="","",H106+H34)</f>
        <v>187310715.6953277</v>
      </c>
      <c r="I128" s="33">
        <f>IF('multi-step tree'!I9="","",I106+I34)</f>
      </c>
      <c r="J128" s="33">
        <f>IF('multi-step tree'!J9="","",J106+J34)</f>
        <v>107674587.58564222</v>
      </c>
      <c r="K128" s="33">
        <f>IF('multi-step tree'!K9="","",K106+K34)</f>
      </c>
    </row>
    <row r="129" spans="2:11" ht="12.75">
      <c r="B129" s="33">
        <f>IF('multi-step tree'!B10="","",B107+B35)</f>
      </c>
      <c r="C129" s="33">
        <f>IF('multi-step tree'!C10="","",C107+C35)</f>
      </c>
      <c r="D129" s="33">
        <f>IF('multi-step tree'!D10="","",D107+D35)</f>
      </c>
      <c r="E129" s="33">
        <f>IF('multi-step tree'!E10="","",E107+E35)</f>
        <v>181742775.15097198</v>
      </c>
      <c r="F129" s="33">
        <f>IF('multi-step tree'!F10="","",F107+F35)</f>
      </c>
      <c r="G129" s="33">
        <f>IF('multi-step tree'!G10="","",G107+G35)</f>
        <v>151076286.63108176</v>
      </c>
      <c r="H129" s="33">
        <f>IF('multi-step tree'!H10="","",H107+H35)</f>
      </c>
      <c r="I129" s="33">
        <f>IF('multi-step tree'!I10="","",I107+I35)</f>
        <v>105150950.10282056</v>
      </c>
      <c r="J129" s="33">
        <f>IF('multi-step tree'!J10="","",J107+J35)</f>
      </c>
      <c r="K129" s="33">
        <f>IF('multi-step tree'!K10="","",K107+K35)</f>
        <v>40548020.60202577</v>
      </c>
    </row>
    <row r="130" spans="2:11" ht="12.75">
      <c r="B130" s="33">
        <f>IF('multi-step tree'!B11="","",B108+B36)</f>
      </c>
      <c r="C130" s="33">
        <f>IF('multi-step tree'!C11="","",C108+C36)</f>
      </c>
      <c r="D130" s="33">
        <f>IF('multi-step tree'!D11="","",D108+D36)</f>
        <v>124967105.87618212</v>
      </c>
      <c r="E130" s="33">
        <f>IF('multi-step tree'!E11="","",E108+E36)</f>
      </c>
      <c r="F130" s="33">
        <f>IF('multi-step tree'!F11="","",F108+F36)</f>
        <v>110824276.52619687</v>
      </c>
      <c r="G130" s="33">
        <f>IF('multi-step tree'!G11="","",G108+G36)</f>
      </c>
      <c r="H130" s="33">
        <f>IF('multi-step tree'!H11="","",H108+H36)</f>
        <v>87072086.63510773</v>
      </c>
      <c r="I130" s="33">
        <f>IF('multi-step tree'!I11="","",I108+I36)</f>
      </c>
      <c r="J130" s="33">
        <f>IF('multi-step tree'!J11="","",J108+J36)</f>
        <v>51046331.730384424</v>
      </c>
      <c r="K130" s="33">
        <f>IF('multi-step tree'!K11="","",K108+K36)</f>
      </c>
    </row>
    <row r="131" spans="1:11" ht="12.75">
      <c r="A131" s="4"/>
      <c r="B131" s="33">
        <f>IF('multi-step tree'!B12="","",B109+B37)</f>
      </c>
      <c r="C131" s="33">
        <f>IF('multi-step tree'!C12="","",C109+C37)</f>
        <v>76292097.1294522</v>
      </c>
      <c r="D131" s="33">
        <f>IF('multi-step tree'!D12="","",D109+D37)</f>
      </c>
      <c r="E131" s="33">
        <f>IF('multi-step tree'!E12="","",E109+E37)</f>
        <v>71848935.79441418</v>
      </c>
      <c r="F131" s="33">
        <f>IF('multi-step tree'!F12="","",F109+F37)</f>
      </c>
      <c r="G131" s="33">
        <f>IF('multi-step tree'!G12="","",G109+G37)</f>
        <v>61947039.34229439</v>
      </c>
      <c r="H131" s="33">
        <f>IF('multi-step tree'!H12="","",H109+H37)</f>
      </c>
      <c r="I131" s="33">
        <f>IF('multi-step tree'!I12="","",I109+I37)</f>
        <v>44754981.08202481</v>
      </c>
      <c r="J131" s="33">
        <f>IF('multi-step tree'!J12="","",J109+J37)</f>
      </c>
      <c r="K131" s="33">
        <f>IF('multi-step tree'!K12="","",K109+K37)</f>
        <v>17801510.18711578</v>
      </c>
    </row>
    <row r="132" spans="2:11" ht="12.75">
      <c r="B132" s="33">
        <f>IF('multi-step tree'!B13="","",B110+B38)</f>
        <v>37848008.31285109</v>
      </c>
      <c r="C132" s="33">
        <f>IF('multi-step tree'!C13="","",C110+C38)</f>
      </c>
      <c r="D132" s="33">
        <f>IF('multi-step tree'!D13="","",D110+D38)</f>
        <v>38078482.291031785</v>
      </c>
      <c r="E132" s="33">
        <f>IF('multi-step tree'!E13="","",E110+E38)</f>
      </c>
      <c r="F132" s="33">
        <f>IF('multi-step tree'!F13="","",F110+F38)</f>
        <v>35710216.89188334</v>
      </c>
      <c r="G132" s="33">
        <f>IF('multi-step tree'!G13="","",G110+G38)</f>
      </c>
      <c r="H132" s="33">
        <f>IF('multi-step tree'!H13="","",H110+H38)</f>
        <v>29744755.224719964</v>
      </c>
      <c r="I132" s="33">
        <f>IF('multi-step tree'!I13="","",I110+I38)</f>
      </c>
      <c r="J132" s="33">
        <f>IF('multi-step tree'!J13="","",J110+J38)</f>
        <v>18699758.715911448</v>
      </c>
      <c r="K132" s="33">
        <f>IF('multi-step tree'!K13="","",K110+K38)</f>
      </c>
    </row>
    <row r="133" spans="2:11" ht="12.75">
      <c r="B133" s="33">
        <f>IF('multi-step tree'!B14="","",B111+B39)</f>
      </c>
      <c r="C133" s="33">
        <f>IF('multi-step tree'!C14="","",C111+C39)</f>
        <v>13016029.148733241</v>
      </c>
      <c r="D133" s="33">
        <f>IF('multi-step tree'!D14="","",D111+D39)</f>
      </c>
      <c r="E133" s="33">
        <f>IF('multi-step tree'!E14="","",E111+E39)</f>
        <v>13466961.782060653</v>
      </c>
      <c r="F133" s="33">
        <f>IF('multi-step tree'!F14="","",F111+F39)</f>
      </c>
      <c r="G133" s="33">
        <f>IF('multi-step tree'!G14="","",G111+G39)</f>
        <v>12690686.927740097</v>
      </c>
      <c r="H133" s="33">
        <f>IF('multi-step tree'!H14="","",H111+H39)</f>
      </c>
      <c r="I133" s="33">
        <f>IF('multi-step tree'!I14="","",I111+I39)</f>
        <v>10131182.078070607</v>
      </c>
      <c r="J133" s="33">
        <f>IF('multi-step tree'!J14="","",J111+J39)</f>
      </c>
      <c r="K133" s="33">
        <f>IF('multi-step tree'!K14="","",K111+K39)</f>
        <v>4808497.2671877295</v>
      </c>
    </row>
    <row r="134" spans="2:11" ht="12.75">
      <c r="B134" s="33">
        <f>IF('multi-step tree'!B15="","",B112+B40)</f>
      </c>
      <c r="C134" s="33">
        <f>IF('multi-step tree'!C15="","",C112+C40)</f>
      </c>
      <c r="D134" s="33">
        <f>IF('multi-step tree'!D15="","",D112+D40)</f>
        <v>0</v>
      </c>
      <c r="E134" s="33">
        <f>IF('multi-step tree'!E15="","",E112+E40)</f>
      </c>
      <c r="F134" s="33">
        <f>IF('multi-step tree'!F15="","",F112+F40)</f>
        <v>0</v>
      </c>
      <c r="G134" s="33">
        <f>IF('multi-step tree'!G15="","",G112+G40)</f>
      </c>
      <c r="H134" s="33">
        <f>IF('multi-step tree'!H15="","",H112+H40)</f>
        <v>0</v>
      </c>
      <c r="I134" s="33">
        <f>IF('multi-step tree'!I15="","",I112+I40)</f>
      </c>
      <c r="J134" s="33">
        <f>IF('multi-step tree'!J15="","",J112+J40)</f>
        <v>0</v>
      </c>
      <c r="K134" s="33">
        <f>IF('multi-step tree'!K15="","",K112+K40)</f>
      </c>
    </row>
    <row r="135" spans="2:11" ht="12.75">
      <c r="B135" s="33">
        <f>IF('multi-step tree'!B16="","",B113+B41)</f>
      </c>
      <c r="C135" s="33">
        <f>IF('multi-step tree'!C16="","",C113+C41)</f>
      </c>
      <c r="D135" s="33">
        <f>IF('multi-step tree'!D16="","",D113+D41)</f>
      </c>
      <c r="E135" s="33">
        <f>IF('multi-step tree'!E16="","",E113+E41)</f>
        <v>0</v>
      </c>
      <c r="F135" s="33">
        <f>IF('multi-step tree'!F16="","",F113+F41)</f>
      </c>
      <c r="G135" s="33">
        <f>IF('multi-step tree'!G16="","",G113+G41)</f>
        <v>0</v>
      </c>
      <c r="H135" s="33">
        <f>IF('multi-step tree'!H16="","",H113+H41)</f>
      </c>
      <c r="I135" s="33">
        <f>IF('multi-step tree'!I16="","",I113+I41)</f>
        <v>0</v>
      </c>
      <c r="J135" s="33">
        <f>IF('multi-step tree'!J16="","",J113+J41)</f>
      </c>
      <c r="K135" s="33">
        <f>IF('multi-step tree'!K16="","",K113+K41)</f>
        <v>0</v>
      </c>
    </row>
    <row r="136" spans="2:11" ht="12.75">
      <c r="B136" s="33">
        <f>IF('multi-step tree'!B17="","",B114+B42)</f>
      </c>
      <c r="C136" s="33">
        <f>IF('multi-step tree'!C17="","",C114+C42)</f>
      </c>
      <c r="D136" s="33">
        <f>IF('multi-step tree'!D17="","",D114+D42)</f>
      </c>
      <c r="E136" s="33">
        <f>IF('multi-step tree'!E17="","",E114+E42)</f>
      </c>
      <c r="F136" s="33">
        <f>IF('multi-step tree'!F17="","",F114+F42)</f>
        <v>0</v>
      </c>
      <c r="G136" s="33">
        <f>IF('multi-step tree'!G17="","",G114+G42)</f>
      </c>
      <c r="H136" s="33">
        <f>IF('multi-step tree'!H17="","",H114+H42)</f>
        <v>0</v>
      </c>
      <c r="I136" s="33">
        <f>IF('multi-step tree'!I17="","",I114+I42)</f>
      </c>
      <c r="J136" s="33">
        <f>IF('multi-step tree'!J17="","",J114+J42)</f>
        <v>0</v>
      </c>
      <c r="K136" s="33">
        <f>IF('multi-step tree'!K17="","",K114+K42)</f>
      </c>
    </row>
    <row r="137" spans="2:11" ht="12.75">
      <c r="B137" s="33">
        <f>IF('multi-step tree'!B18="","",B115+B43)</f>
      </c>
      <c r="C137" s="33">
        <f>IF('multi-step tree'!C18="","",C115+C43)</f>
      </c>
      <c r="D137" s="33">
        <f>IF('multi-step tree'!D18="","",D115+D43)</f>
      </c>
      <c r="E137" s="33">
        <f>IF('multi-step tree'!E18="","",E115+E43)</f>
      </c>
      <c r="F137" s="33">
        <f>IF('multi-step tree'!F18="","",F115+F43)</f>
      </c>
      <c r="G137" s="33">
        <f>IF('multi-step tree'!G18="","",G115+G43)</f>
        <v>0</v>
      </c>
      <c r="H137" s="33">
        <f>IF('multi-step tree'!H18="","",H115+H43)</f>
      </c>
      <c r="I137" s="33">
        <f>IF('multi-step tree'!I18="","",I115+I43)</f>
        <v>0</v>
      </c>
      <c r="J137" s="33">
        <f>IF('multi-step tree'!J18="","",J115+J43)</f>
      </c>
      <c r="K137" s="33">
        <f>IF('multi-step tree'!K18="","",K115+K43)</f>
        <v>0</v>
      </c>
    </row>
    <row r="138" spans="2:11" ht="12.75">
      <c r="B138" s="33">
        <f>IF('multi-step tree'!B19="","",B116+B44)</f>
      </c>
      <c r="C138" s="33">
        <f>IF('multi-step tree'!C19="","",C116+C44)</f>
      </c>
      <c r="D138" s="33">
        <f>IF('multi-step tree'!D19="","",D116+D44)</f>
      </c>
      <c r="E138" s="33">
        <f>IF('multi-step tree'!E19="","",E116+E44)</f>
      </c>
      <c r="F138" s="33">
        <f>IF('multi-step tree'!F19="","",F116+F44)</f>
      </c>
      <c r="G138" s="33">
        <f>IF('multi-step tree'!G19="","",G116+G44)</f>
      </c>
      <c r="H138" s="33">
        <f>IF('multi-step tree'!H19="","",H116+H44)</f>
        <v>0</v>
      </c>
      <c r="I138" s="33">
        <f>IF('multi-step tree'!I19="","",I116+I44)</f>
      </c>
      <c r="J138" s="33">
        <f>IF('multi-step tree'!J19="","",J116+J44)</f>
        <v>0</v>
      </c>
      <c r="K138" s="33">
        <f>IF('multi-step tree'!K19="","",K116+K44)</f>
      </c>
    </row>
    <row r="139" spans="2:11" ht="12.75">
      <c r="B139" s="33">
        <f>IF('multi-step tree'!B20="","",B117+B45)</f>
      </c>
      <c r="C139" s="33">
        <f>IF('multi-step tree'!C20="","",C117+C45)</f>
      </c>
      <c r="D139" s="33">
        <f>IF('multi-step tree'!D20="","",D117+D45)</f>
      </c>
      <c r="E139" s="33">
        <f>IF('multi-step tree'!E20="","",E117+E45)</f>
      </c>
      <c r="F139" s="33">
        <f>IF('multi-step tree'!F20="","",F117+F45)</f>
      </c>
      <c r="G139" s="33">
        <f>IF('multi-step tree'!G20="","",G117+G45)</f>
      </c>
      <c r="H139" s="33">
        <f>IF('multi-step tree'!H20="","",H117+H45)</f>
      </c>
      <c r="I139" s="33">
        <f>IF('multi-step tree'!I20="","",I117+I45)</f>
        <v>0</v>
      </c>
      <c r="J139" s="33">
        <f>IF('multi-step tree'!J20="","",J117+J45)</f>
      </c>
      <c r="K139" s="33">
        <f>IF('multi-step tree'!K20="","",K117+K45)</f>
        <v>0</v>
      </c>
    </row>
    <row r="140" spans="2:11" ht="12.75">
      <c r="B140" s="33">
        <f>IF('multi-step tree'!B21="","",B118+B46)</f>
      </c>
      <c r="C140" s="33">
        <f>IF('multi-step tree'!C21="","",C118+C46)</f>
      </c>
      <c r="D140" s="33">
        <f>IF('multi-step tree'!D21="","",D118+D46)</f>
      </c>
      <c r="E140" s="33">
        <f>IF('multi-step tree'!E21="","",E118+E46)</f>
      </c>
      <c r="F140" s="33">
        <f>IF('multi-step tree'!F21="","",F118+F46)</f>
      </c>
      <c r="G140" s="33">
        <f>IF('multi-step tree'!G21="","",G118+G46)</f>
      </c>
      <c r="H140" s="33">
        <f>IF('multi-step tree'!H21="","",H118+H46)</f>
      </c>
      <c r="I140" s="33">
        <f>IF('multi-step tree'!I21="","",I118+I46)</f>
      </c>
      <c r="J140" s="33">
        <f>IF('multi-step tree'!J21="","",J118+J46)</f>
        <v>0</v>
      </c>
      <c r="K140" s="33">
        <f>IF('multi-step tree'!K21="","",K118+K46)</f>
      </c>
    </row>
    <row r="141" spans="2:11" ht="12.75">
      <c r="B141" s="33">
        <f>IF('multi-step tree'!B22="","",B119+B47)</f>
      </c>
      <c r="C141" s="33">
        <f>IF('multi-step tree'!C22="","",C119+C47)</f>
      </c>
      <c r="D141" s="33">
        <f>IF('multi-step tree'!D22="","",D119+D47)</f>
      </c>
      <c r="E141" s="33">
        <f>IF('multi-step tree'!E22="","",E119+E47)</f>
      </c>
      <c r="F141" s="33">
        <f>IF('multi-step tree'!F22="","",F119+F47)</f>
      </c>
      <c r="G141" s="33">
        <f>IF('multi-step tree'!G22="","",G119+G47)</f>
      </c>
      <c r="H141" s="33">
        <f>IF('multi-step tree'!H22="","",H119+H47)</f>
      </c>
      <c r="I141" s="33">
        <f>IF('multi-step tree'!I22="","",I119+I47)</f>
      </c>
      <c r="J141" s="33">
        <f>IF('multi-step tree'!J22="","",J119+J47)</f>
      </c>
      <c r="K141" s="33">
        <f>IF('multi-step tree'!K22="","",K119+K47)</f>
        <v>0</v>
      </c>
    </row>
    <row r="144" spans="1:11" ht="12.75">
      <c r="A144" s="2" t="s">
        <v>98</v>
      </c>
      <c r="B144" s="2"/>
      <c r="C144" s="2"/>
      <c r="D144" s="2"/>
      <c r="E144" s="2"/>
      <c r="F144" s="2"/>
      <c r="K144" s="33"/>
    </row>
    <row r="145" spans="2:13" ht="12.75">
      <c r="B145" s="33">
        <f>IF('multi-step tree'!B4="","",B101-'Revised Equity Val'!B101)</f>
      </c>
      <c r="C145" s="33">
        <f>IF('multi-step tree'!C4="","",C101-'Revised Equity Val'!C101)</f>
      </c>
      <c r="D145" s="33">
        <f>IF('multi-step tree'!D4="","",D101-'Revised Equity Val'!D101)</f>
      </c>
      <c r="E145" s="33">
        <f>IF('multi-step tree'!E4="","",E101-'Revised Equity Val'!E101)</f>
      </c>
      <c r="F145" s="33">
        <f>IF('multi-step tree'!F4="","",F101-'Revised Equity Val'!F101)</f>
      </c>
      <c r="G145" s="33">
        <f>IF('multi-step tree'!G4="","",G101-'Revised Equity Val'!G101)</f>
      </c>
      <c r="H145" s="33">
        <f>IF('multi-step tree'!H4="","",H101-'Revised Equity Val'!H101)</f>
      </c>
      <c r="I145" s="33">
        <f>IF('multi-step tree'!I4="","",I101-'Revised Equity Val'!I101)</f>
      </c>
      <c r="J145" s="33">
        <f>IF('multi-step tree'!J4="","",J101-'Revised Equity Val'!J101)</f>
      </c>
      <c r="K145" s="33">
        <f>IF('multi-step tree'!K4="","",K101-'Revised Equity Val'!K101)</f>
        <v>42419711.807987005</v>
      </c>
      <c r="M145" s="33"/>
    </row>
    <row r="146" spans="2:13" ht="12.75">
      <c r="B146" s="33">
        <f>IF('multi-step tree'!B5="","",B102-'Revised Equity Val'!B102)</f>
      </c>
      <c r="C146" s="33">
        <f>IF('multi-step tree'!C5="","",C102-'Revised Equity Val'!C102)</f>
      </c>
      <c r="D146" s="33">
        <f>IF('multi-step tree'!D5="","",D102-'Revised Equity Val'!D102)</f>
      </c>
      <c r="E146" s="33">
        <f>IF('multi-step tree'!E5="","",E102-'Revised Equity Val'!E102)</f>
      </c>
      <c r="F146" s="33">
        <f>IF('multi-step tree'!F5="","",F102-'Revised Equity Val'!F102)</f>
      </c>
      <c r="G146" s="33">
        <f>IF('multi-step tree'!G5="","",G102-'Revised Equity Val'!G102)</f>
      </c>
      <c r="H146" s="33">
        <f>IF('multi-step tree'!H5="","",H102-'Revised Equity Val'!H102)</f>
      </c>
      <c r="I146" s="33">
        <f>IF('multi-step tree'!I5="","",I102-'Revised Equity Val'!I102)</f>
      </c>
      <c r="J146" s="33">
        <f>IF('multi-step tree'!J5="","",J102-'Revised Equity Val'!J102)</f>
        <v>57676841.162015595</v>
      </c>
      <c r="K146" s="33">
        <f>IF('multi-step tree'!K5="","",K102-'Revised Equity Val'!K102)</f>
      </c>
      <c r="M146" s="33">
        <f>'Net Cash Flow'!J4</f>
      </c>
    </row>
    <row r="147" spans="2:11" ht="12.75">
      <c r="B147" s="33">
        <f>IF('multi-step tree'!B6="","",B103-'Revised Equity Val'!B103)</f>
      </c>
      <c r="C147" s="33">
        <f>IF('multi-step tree'!C6="","",C103-'Revised Equity Val'!C103)</f>
      </c>
      <c r="D147" s="33">
        <f>IF('multi-step tree'!D6="","",D103-'Revised Equity Val'!D103)</f>
      </c>
      <c r="E147" s="33">
        <f>IF('multi-step tree'!E6="","",E103-'Revised Equity Val'!E103)</f>
      </c>
      <c r="F147" s="33">
        <f>IF('multi-step tree'!F6="","",F103-'Revised Equity Val'!F103)</f>
      </c>
      <c r="G147" s="33">
        <f>IF('multi-step tree'!G6="","",G103-'Revised Equity Val'!G103)</f>
      </c>
      <c r="H147" s="33">
        <f>IF('multi-step tree'!H6="","",H103-'Revised Equity Val'!H103)</f>
      </c>
      <c r="I147" s="33">
        <f>IF('multi-step tree'!I6="","",I103-'Revised Equity Val'!I103)</f>
        <v>57639250.98205228</v>
      </c>
      <c r="J147" s="33">
        <f>IF('multi-step tree'!J6="","",J103-'Revised Equity Val'!J103)</f>
      </c>
      <c r="K147" s="33">
        <f>IF('multi-step tree'!K6="","",K103-'Revised Equity Val'!K103)</f>
        <v>22086569.18982085</v>
      </c>
    </row>
    <row r="148" spans="2:11" ht="12.75">
      <c r="B148" s="33">
        <f>IF('multi-step tree'!B7="","",B104-'Revised Equity Val'!B104)</f>
      </c>
      <c r="C148" s="33">
        <f>IF('multi-step tree'!C7="","",C104-'Revised Equity Val'!C104)</f>
      </c>
      <c r="D148" s="33">
        <f>IF('multi-step tree'!D7="","",D104-'Revised Equity Val'!D104)</f>
      </c>
      <c r="E148" s="33">
        <f>IF('multi-step tree'!E7="","",E104-'Revised Equity Val'!E104)</f>
      </c>
      <c r="F148" s="33">
        <f>IF('multi-step tree'!F7="","",F104-'Revised Equity Val'!F104)</f>
      </c>
      <c r="G148" s="33">
        <f>IF('multi-step tree'!G7="","",G104-'Revised Equity Val'!G104)</f>
      </c>
      <c r="H148" s="33">
        <f>IF('multi-step tree'!H7="","",H104-'Revised Equity Val'!H104)</f>
        <v>49598077.59361467</v>
      </c>
      <c r="I148" s="33">
        <f>IF('multi-step tree'!I7="","",I104-'Revised Equity Val'!I104)</f>
      </c>
      <c r="J148" s="33">
        <f>IF('multi-step tree'!J7="","",J104-'Revised Equity Val'!J104)</f>
        <v>28762186.98802472</v>
      </c>
      <c r="K148" s="33">
        <f>IF('multi-step tree'!K7="","",K104-'Revised Equity Val'!K104)</f>
      </c>
    </row>
    <row r="149" spans="2:11" ht="12.75">
      <c r="B149" s="33">
        <f>IF('multi-step tree'!B8="","",B105-'Revised Equity Val'!B105)</f>
      </c>
      <c r="C149" s="33">
        <f>IF('multi-step tree'!C8="","",C105-'Revised Equity Val'!C105)</f>
      </c>
      <c r="D149" s="33">
        <f>IF('multi-step tree'!D8="","",D105-'Revised Equity Val'!D105)</f>
      </c>
      <c r="E149" s="33">
        <f>IF('multi-step tree'!E8="","",E105-'Revised Equity Val'!E105)</f>
      </c>
      <c r="F149" s="33">
        <f>IF('multi-step tree'!F8="","",F105-'Revised Equity Val'!F105)</f>
      </c>
      <c r="G149" s="33">
        <f>IF('multi-step tree'!G8="","",G105-'Revised Equity Val'!G105)</f>
        <v>37921124.88749758</v>
      </c>
      <c r="H149" s="33">
        <f>IF('multi-step tree'!H8="","",H105-'Revised Equity Val'!H105)</f>
      </c>
      <c r="I149" s="33">
        <f>IF('multi-step tree'!I8="","",I105-'Revised Equity Val'!I105)</f>
        <v>26800784.71879665</v>
      </c>
      <c r="J149" s="33">
        <f>IF('multi-step tree'!J8="","",J105-'Revised Equity Val'!J105)</f>
      </c>
      <c r="K149" s="33">
        <f>IF('multi-step tree'!K8="","",K105-'Revised Equity Val'!K105)</f>
        <v>10472093.829793716</v>
      </c>
    </row>
    <row r="150" spans="2:11" ht="12.75">
      <c r="B150" s="33">
        <f>IF('multi-step tree'!B9="","",B106-'Revised Equity Val'!B106)</f>
      </c>
      <c r="C150" s="33">
        <f>IF('multi-step tree'!C9="","",C106-'Revised Equity Val'!C106)</f>
      </c>
      <c r="D150" s="33">
        <f>IF('multi-step tree'!D9="","",D106-'Revised Equity Val'!D106)</f>
      </c>
      <c r="E150" s="33">
        <f>IF('multi-step tree'!E9="","",E106-'Revised Equity Val'!E106)</f>
      </c>
      <c r="F150" s="33">
        <f>IF('multi-step tree'!F9="","",F106-'Revised Equity Val'!F106)</f>
        <v>25409769.96507895</v>
      </c>
      <c r="G150" s="33">
        <f>IF('multi-step tree'!G9="","",G106-'Revised Equity Val'!G106)</f>
      </c>
      <c r="H150" s="33">
        <f>IF('multi-step tree'!H9="","",H106-'Revised Equity Val'!H106)</f>
        <v>20362274.70052075</v>
      </c>
      <c r="I150" s="33">
        <f>IF('multi-step tree'!I9="","",I106-'Revised Equity Val'!I106)</f>
      </c>
      <c r="J150" s="33">
        <f>IF('multi-step tree'!J9="","",J106-'Revised Equity Val'!J106)</f>
        <v>12245874.445787162</v>
      </c>
      <c r="K150" s="33">
        <f>IF('multi-step tree'!K9="","",K106-'Revised Equity Val'!K106)</f>
      </c>
    </row>
    <row r="151" spans="2:11" ht="12.75">
      <c r="B151" s="33">
        <f>IF('multi-step tree'!B10="","",B107-'Revised Equity Val'!B107)</f>
      </c>
      <c r="C151" s="33">
        <f>IF('multi-step tree'!C10="","",C107-'Revised Equity Val'!C107)</f>
      </c>
      <c r="D151" s="33">
        <f>IF('multi-step tree'!D10="","",D107-'Revised Equity Val'!D107)</f>
      </c>
      <c r="E151" s="33">
        <f>IF('multi-step tree'!E10="","",E107-'Revised Equity Val'!E107)</f>
        <v>13468507.460634548</v>
      </c>
      <c r="F151" s="33">
        <f>IF('multi-step tree'!F10="","",F107-'Revised Equity Val'!F107)</f>
      </c>
      <c r="G151" s="33">
        <f>IF('multi-step tree'!G10="","",G107-'Revised Equity Val'!G107)</f>
        <v>12430847.27937749</v>
      </c>
      <c r="H151" s="33">
        <f>IF('multi-step tree'!H10="","",H107-'Revised Equity Val'!H107)</f>
      </c>
      <c r="I151" s="33">
        <f>IF('multi-step tree'!I10="","",I107-'Revised Equity Val'!I107)</f>
        <v>9185573.274029158</v>
      </c>
      <c r="J151" s="33">
        <f>IF('multi-step tree'!J10="","",J107-'Revised Equity Val'!J107)</f>
      </c>
      <c r="K151" s="33">
        <f>IF('multi-step tree'!K10="","",K107-'Revised Equity Val'!K107)</f>
        <v>3837800.232297493</v>
      </c>
    </row>
    <row r="152" spans="2:11" ht="12.75">
      <c r="B152" s="33">
        <f>IF('multi-step tree'!B11="","",B108-'Revised Equity Val'!B108)</f>
      </c>
      <c r="C152" s="33">
        <f>IF('multi-step tree'!C11="","",C108-'Revised Equity Val'!C108)</f>
      </c>
      <c r="D152" s="33">
        <f>IF('multi-step tree'!D11="","",D108-'Revised Equity Val'!D108)</f>
        <v>3252833.991014261</v>
      </c>
      <c r="E152" s="33">
        <f>IF('multi-step tree'!E11="","",E108-'Revised Equity Val'!E108)</f>
      </c>
      <c r="F152" s="33">
        <f>IF('multi-step tree'!F11="","",F108-'Revised Equity Val'!F108)</f>
        <v>4292800.546624169</v>
      </c>
      <c r="G152" s="33">
        <f>IF('multi-step tree'!G11="","",G108-'Revised Equity Val'!G108)</f>
      </c>
      <c r="H152" s="33">
        <f>IF('multi-step tree'!H11="","",H108-'Revised Equity Val'!H108)</f>
        <v>4543477.839406192</v>
      </c>
      <c r="I152" s="33">
        <f>IF('multi-step tree'!I11="","",I108-'Revised Equity Val'!I108)</f>
      </c>
      <c r="J152" s="33">
        <f>IF('multi-step tree'!J11="","",J108-'Revised Equity Val'!J108)</f>
        <v>2811607.0203012116</v>
      </c>
      <c r="K152" s="33">
        <f>IF('multi-step tree'!K11="","",K108-'Revised Equity Val'!K108)</f>
      </c>
    </row>
    <row r="153" spans="1:11" ht="12.75">
      <c r="A153" s="4"/>
      <c r="B153" s="33">
        <f>IF('multi-step tree'!B12="","",B109-'Revised Equity Val'!B109)</f>
      </c>
      <c r="C153" s="33">
        <f>IF('multi-step tree'!C12="","",C109-'Revised Equity Val'!C109)</f>
        <v>-4085284.4642817453</v>
      </c>
      <c r="D153" s="33">
        <f>IF('multi-step tree'!D12="","",D109-'Revised Equity Val'!D109)</f>
      </c>
      <c r="E153" s="33">
        <f>IF('multi-step tree'!E12="","",E109-'Revised Equity Val'!E109)</f>
        <v>-2448082.191072475</v>
      </c>
      <c r="F153" s="33">
        <f>IF('multi-step tree'!F12="","",F109-'Revised Equity Val'!F109)</f>
      </c>
      <c r="G153" s="33">
        <f>IF('multi-step tree'!G12="","",G109-'Revised Equity Val'!G109)</f>
        <v>-876596.5731442124</v>
      </c>
      <c r="H153" s="33">
        <f>IF('multi-step tree'!H12="","",H109-'Revised Equity Val'!H109)</f>
      </c>
      <c r="I153" s="33">
        <f>IF('multi-step tree'!I12="","",I109-'Revised Equity Val'!I109)</f>
        <v>695030.0371152479</v>
      </c>
      <c r="J153" s="33">
        <f>IF('multi-step tree'!J12="","",J109-'Revised Equity Val'!J109)</f>
      </c>
      <c r="K153" s="33">
        <f>IF('multi-step tree'!K12="","",K109-'Revised Equity Val'!K109)</f>
        <v>48231.5971734887</v>
      </c>
    </row>
    <row r="154" spans="2:11" ht="12.75">
      <c r="B154" s="33">
        <f>IF('multi-step tree'!B13="","",B110-'Revised Equity Val'!B110)</f>
        <v>15485.211151273921</v>
      </c>
      <c r="C154" s="33">
        <f>IF('multi-step tree'!C13="","",C110-'Revised Equity Val'!C110)</f>
      </c>
      <c r="D154" s="33">
        <f>IF('multi-step tree'!D13="","",D110-'Revised Equity Val'!D110)</f>
        <v>-6171359.5854038</v>
      </c>
      <c r="E154" s="33">
        <f>IF('multi-step tree'!E13="","",E110-'Revised Equity Val'!E110)</f>
      </c>
      <c r="F154" s="33">
        <f>IF('multi-step tree'!F13="","",F110-'Revised Equity Val'!F110)</f>
        <v>-4691475.599036761</v>
      </c>
      <c r="G154" s="33">
        <f>IF('multi-step tree'!G13="","",G110-'Revised Equity Val'!G110)</f>
      </c>
      <c r="H154" s="33">
        <f>IF('multi-step tree'!H13="","",H110-'Revised Equity Val'!H110)</f>
        <v>-2871425.8410803434</v>
      </c>
      <c r="I154" s="33">
        <f>IF('multi-step tree'!I13="","",I110-'Revised Equity Val'!I110)</f>
      </c>
      <c r="J154" s="33">
        <f>IF('multi-step tree'!J13="","",J110-'Revised Equity Val'!J110)</f>
        <v>225724.50381667353</v>
      </c>
      <c r="K154" s="33">
        <f>IF('multi-step tree'!K13="","",K110-'Revised Equity Val'!K110)</f>
      </c>
    </row>
    <row r="155" spans="2:11" ht="12.75">
      <c r="B155" s="33">
        <f>IF('multi-step tree'!B14="","",B111-'Revised Equity Val'!B111)</f>
      </c>
      <c r="C155" s="33">
        <f>IF('multi-step tree'!C14="","",C111-'Revised Equity Val'!C111)</f>
        <v>7855391.52111846</v>
      </c>
      <c r="D155" s="33">
        <f>IF('multi-step tree'!D14="","",D111-'Revised Equity Val'!D111)</f>
      </c>
      <c r="E155" s="33">
        <f>IF('multi-step tree'!E14="","",E111-'Revised Equity Val'!E111)</f>
        <v>-4830392.5192823615</v>
      </c>
      <c r="F155" s="33">
        <f>IF('multi-step tree'!F14="","",F111-'Revised Equity Val'!F111)</f>
      </c>
      <c r="G155" s="33">
        <f>IF('multi-step tree'!G14="","",G111-'Revised Equity Val'!G111)</f>
        <v>-3860561.2870493233</v>
      </c>
      <c r="H155" s="33">
        <f>IF('multi-step tree'!H14="","",H111-'Revised Equity Val'!H111)</f>
      </c>
      <c r="I155" s="33">
        <f>IF('multi-step tree'!I14="","",I111-'Revised Equity Val'!I111)</f>
        <v>-2358396.7712683147</v>
      </c>
      <c r="J155" s="33">
        <f>IF('multi-step tree'!J14="","",J111-'Revised Equity Val'!J111)</f>
      </c>
      <c r="K155" s="33">
        <f>IF('multi-step tree'!K14="","",K111-'Revised Equity Val'!K111)</f>
        <v>2883595.644713476</v>
      </c>
    </row>
    <row r="156" spans="2:11" ht="12.75">
      <c r="B156" s="33">
        <f>IF('multi-step tree'!B15="","",B112-'Revised Equity Val'!B112)</f>
      </c>
      <c r="C156" s="33">
        <f>IF('multi-step tree'!C15="","",C112-'Revised Equity Val'!C112)</f>
      </c>
      <c r="D156" s="33">
        <f>IF('multi-step tree'!D15="","",D112-'Revised Equity Val'!D112)</f>
        <v>0</v>
      </c>
      <c r="E156" s="33">
        <f>IF('multi-step tree'!E15="","",E112-'Revised Equity Val'!E112)</f>
      </c>
      <c r="F156" s="33">
        <f>IF('multi-step tree'!F15="","",F112-'Revised Equity Val'!F112)</f>
        <v>0</v>
      </c>
      <c r="G156" s="33">
        <f>IF('multi-step tree'!G15="","",G112-'Revised Equity Val'!G112)</f>
      </c>
      <c r="H156" s="33">
        <f>IF('multi-step tree'!H15="","",H112-'Revised Equity Val'!H112)</f>
        <v>0</v>
      </c>
      <c r="I156" s="33">
        <f>IF('multi-step tree'!I15="","",I112-'Revised Equity Val'!I112)</f>
      </c>
      <c r="J156" s="33">
        <f>IF('multi-step tree'!J15="","",J112-'Revised Equity Val'!J112)</f>
        <v>0</v>
      </c>
      <c r="K156" s="33">
        <f>IF('multi-step tree'!K15="","",K112-'Revised Equity Val'!K112)</f>
      </c>
    </row>
    <row r="157" spans="2:11" ht="12.75">
      <c r="B157" s="33">
        <f>IF('multi-step tree'!B16="","",B113-'Revised Equity Val'!B113)</f>
      </c>
      <c r="C157" s="33">
        <f>IF('multi-step tree'!C16="","",C113-'Revised Equity Val'!C113)</f>
      </c>
      <c r="D157" s="33">
        <f>IF('multi-step tree'!D16="","",D113-'Revised Equity Val'!D113)</f>
      </c>
      <c r="E157" s="33">
        <f>IF('multi-step tree'!E16="","",E113-'Revised Equity Val'!E113)</f>
        <v>0</v>
      </c>
      <c r="F157" s="33">
        <f>IF('multi-step tree'!F16="","",F113-'Revised Equity Val'!F113)</f>
      </c>
      <c r="G157" s="33">
        <f>IF('multi-step tree'!G16="","",G113-'Revised Equity Val'!G113)</f>
        <v>0</v>
      </c>
      <c r="H157" s="33">
        <f>IF('multi-step tree'!H16="","",H113-'Revised Equity Val'!H113)</f>
      </c>
      <c r="I157" s="33">
        <f>IF('multi-step tree'!I16="","",I113-'Revised Equity Val'!I113)</f>
        <v>0</v>
      </c>
      <c r="J157" s="33">
        <f>IF('multi-step tree'!J16="","",J113-'Revised Equity Val'!J113)</f>
      </c>
      <c r="K157" s="33">
        <f>IF('multi-step tree'!K16="","",K113-'Revised Equity Val'!K113)</f>
        <v>0</v>
      </c>
    </row>
    <row r="158" spans="2:11" ht="12.75">
      <c r="B158" s="33">
        <f>IF('multi-step tree'!B17="","",B114-'Revised Equity Val'!B114)</f>
      </c>
      <c r="C158" s="33">
        <f>IF('multi-step tree'!C17="","",C114-'Revised Equity Val'!C114)</f>
      </c>
      <c r="D158" s="33">
        <f>IF('multi-step tree'!D17="","",D114-'Revised Equity Val'!D114)</f>
      </c>
      <c r="E158" s="33">
        <f>IF('multi-step tree'!E17="","",E114-'Revised Equity Val'!E114)</f>
      </c>
      <c r="F158" s="33">
        <f>IF('multi-step tree'!F17="","",F114-'Revised Equity Val'!F114)</f>
        <v>0</v>
      </c>
      <c r="G158" s="33">
        <f>IF('multi-step tree'!G17="","",G114-'Revised Equity Val'!G114)</f>
      </c>
      <c r="H158" s="33">
        <f>IF('multi-step tree'!H17="","",H114-'Revised Equity Val'!H114)</f>
        <v>0</v>
      </c>
      <c r="I158" s="33">
        <f>IF('multi-step tree'!I17="","",I114-'Revised Equity Val'!I114)</f>
      </c>
      <c r="J158" s="33">
        <f>IF('multi-step tree'!J17="","",J114-'Revised Equity Val'!J114)</f>
        <v>0</v>
      </c>
      <c r="K158" s="33">
        <f>IF('multi-step tree'!K17="","",K114-'Revised Equity Val'!K114)</f>
      </c>
    </row>
    <row r="159" spans="2:11" ht="12.75">
      <c r="B159" s="33">
        <f>IF('multi-step tree'!B18="","",B115-'Revised Equity Val'!B115)</f>
      </c>
      <c r="C159" s="33">
        <f>IF('multi-step tree'!C18="","",C115-'Revised Equity Val'!C115)</f>
      </c>
      <c r="D159" s="33">
        <f>IF('multi-step tree'!D18="","",D115-'Revised Equity Val'!D115)</f>
      </c>
      <c r="E159" s="33">
        <f>IF('multi-step tree'!E18="","",E115-'Revised Equity Val'!E115)</f>
      </c>
      <c r="F159" s="33">
        <f>IF('multi-step tree'!F18="","",F115-'Revised Equity Val'!F115)</f>
      </c>
      <c r="G159" s="33">
        <f>IF('multi-step tree'!G18="","",G115-'Revised Equity Val'!G115)</f>
        <v>0</v>
      </c>
      <c r="H159" s="33">
        <f>IF('multi-step tree'!H18="","",H115-'Revised Equity Val'!H115)</f>
      </c>
      <c r="I159" s="33">
        <f>IF('multi-step tree'!I18="","",I115-'Revised Equity Val'!I115)</f>
        <v>0</v>
      </c>
      <c r="J159" s="33">
        <f>IF('multi-step tree'!J18="","",J115-'Revised Equity Val'!J115)</f>
      </c>
      <c r="K159" s="33">
        <f>IF('multi-step tree'!K18="","",K115-'Revised Equity Val'!K115)</f>
        <v>0</v>
      </c>
    </row>
    <row r="160" spans="2:11" ht="12.75">
      <c r="B160" s="33">
        <f>IF('multi-step tree'!B19="","",B116-'Revised Equity Val'!B116)</f>
      </c>
      <c r="C160" s="33">
        <f>IF('multi-step tree'!C19="","",C116-'Revised Equity Val'!C116)</f>
      </c>
      <c r="D160" s="33">
        <f>IF('multi-step tree'!D19="","",D116-'Revised Equity Val'!D116)</f>
      </c>
      <c r="E160" s="33">
        <f>IF('multi-step tree'!E19="","",E116-'Revised Equity Val'!E116)</f>
      </c>
      <c r="F160" s="33">
        <f>IF('multi-step tree'!F19="","",F116-'Revised Equity Val'!F116)</f>
      </c>
      <c r="G160" s="33">
        <f>IF('multi-step tree'!G19="","",G116-'Revised Equity Val'!G116)</f>
      </c>
      <c r="H160" s="33">
        <f>IF('multi-step tree'!H19="","",H116-'Revised Equity Val'!H116)</f>
        <v>0</v>
      </c>
      <c r="I160" s="33">
        <f>IF('multi-step tree'!I19="","",I116-'Revised Equity Val'!I116)</f>
      </c>
      <c r="J160" s="33">
        <f>IF('multi-step tree'!J19="","",J116-'Revised Equity Val'!J116)</f>
        <v>0</v>
      </c>
      <c r="K160" s="33">
        <f>IF('multi-step tree'!K19="","",K116-'Revised Equity Val'!K116)</f>
      </c>
    </row>
    <row r="161" spans="2:11" ht="12.75">
      <c r="B161" s="33">
        <f>IF('multi-step tree'!B20="","",B117-'Revised Equity Val'!B117)</f>
      </c>
      <c r="C161" s="33">
        <f>IF('multi-step tree'!C20="","",C117-'Revised Equity Val'!C117)</f>
      </c>
      <c r="D161" s="33">
        <f>IF('multi-step tree'!D20="","",D117-'Revised Equity Val'!D117)</f>
      </c>
      <c r="E161" s="33">
        <f>IF('multi-step tree'!E20="","",E117-'Revised Equity Val'!E117)</f>
      </c>
      <c r="F161" s="33">
        <f>IF('multi-step tree'!F20="","",F117-'Revised Equity Val'!F117)</f>
      </c>
      <c r="G161" s="33">
        <f>IF('multi-step tree'!G20="","",G117-'Revised Equity Val'!G117)</f>
      </c>
      <c r="H161" s="33">
        <f>IF('multi-step tree'!H20="","",H117-'Revised Equity Val'!H117)</f>
      </c>
      <c r="I161" s="33">
        <f>IF('multi-step tree'!I20="","",I117-'Revised Equity Val'!I117)</f>
        <v>0</v>
      </c>
      <c r="J161" s="33">
        <f>IF('multi-step tree'!J20="","",J117-'Revised Equity Val'!J117)</f>
      </c>
      <c r="K161" s="33">
        <f>IF('multi-step tree'!K20="","",K117-'Revised Equity Val'!K117)</f>
        <v>0</v>
      </c>
    </row>
    <row r="162" spans="2:11" ht="12.75">
      <c r="B162" s="33">
        <f>IF('multi-step tree'!B21="","",B118-'Revised Equity Val'!B118)</f>
      </c>
      <c r="C162" s="33">
        <f>IF('multi-step tree'!C21="","",C118-'Revised Equity Val'!C118)</f>
      </c>
      <c r="D162" s="33">
        <f>IF('multi-step tree'!D21="","",D118-'Revised Equity Val'!D118)</f>
      </c>
      <c r="E162" s="33">
        <f>IF('multi-step tree'!E21="","",E118-'Revised Equity Val'!E118)</f>
      </c>
      <c r="F162" s="33">
        <f>IF('multi-step tree'!F21="","",F118-'Revised Equity Val'!F118)</f>
      </c>
      <c r="G162" s="33">
        <f>IF('multi-step tree'!G21="","",G118-'Revised Equity Val'!G118)</f>
      </c>
      <c r="H162" s="33">
        <f>IF('multi-step tree'!H21="","",H118-'Revised Equity Val'!H118)</f>
      </c>
      <c r="I162" s="33">
        <f>IF('multi-step tree'!I21="","",I118-'Revised Equity Val'!I118)</f>
      </c>
      <c r="J162" s="33">
        <f>IF('multi-step tree'!J21="","",J118-'Revised Equity Val'!J118)</f>
        <v>0</v>
      </c>
      <c r="K162" s="33">
        <f>IF('multi-step tree'!K21="","",K118-'Revised Equity Val'!K118)</f>
      </c>
    </row>
    <row r="163" spans="2:11" ht="12.75">
      <c r="B163" s="33">
        <f>IF('multi-step tree'!B22="","",B119-'Revised Equity Val'!B119)</f>
      </c>
      <c r="C163" s="33">
        <f>IF('multi-step tree'!C22="","",C119-'Revised Equity Val'!C119)</f>
      </c>
      <c r="D163" s="33">
        <f>IF('multi-step tree'!D22="","",D119-'Revised Equity Val'!D119)</f>
      </c>
      <c r="E163" s="33">
        <f>IF('multi-step tree'!E22="","",E119-'Revised Equity Val'!E119)</f>
      </c>
      <c r="F163" s="33">
        <f>IF('multi-step tree'!F22="","",F119-'Revised Equity Val'!F119)</f>
      </c>
      <c r="G163" s="33">
        <f>IF('multi-step tree'!G22="","",G119-'Revised Equity Val'!G119)</f>
      </c>
      <c r="H163" s="33">
        <f>IF('multi-step tree'!H22="","",H119-'Revised Equity Val'!H119)</f>
      </c>
      <c r="I163" s="33">
        <f>IF('multi-step tree'!I22="","",I119-'Revised Equity Val'!I119)</f>
      </c>
      <c r="J163" s="33">
        <f>IF('multi-step tree'!J22="","",J119-'Revised Equity Val'!J119)</f>
      </c>
      <c r="K163" s="33">
        <f>IF('multi-step tree'!K22="","",K119-'Revised Equity Val'!K119)</f>
        <v>0</v>
      </c>
    </row>
    <row r="166" spans="1:11" ht="12.75">
      <c r="A166" s="2" t="s">
        <v>99</v>
      </c>
      <c r="B166" s="2"/>
      <c r="C166" s="2"/>
      <c r="D166" s="2"/>
      <c r="E166" s="2"/>
      <c r="F166" s="2"/>
      <c r="G166" s="2"/>
      <c r="K166" s="33"/>
    </row>
    <row r="167" spans="2:13" ht="12.75">
      <c r="B167" s="33">
        <f>IF('multi-step tree'!B4="","",B123-'Revised Equity Val'!B123)</f>
      </c>
      <c r="C167" s="33">
        <f>IF('multi-step tree'!C4="","",C123-'Revised Equity Val'!C123)</f>
      </c>
      <c r="D167" s="33">
        <f>IF('multi-step tree'!D4="","",D123-'Revised Equity Val'!D123)</f>
      </c>
      <c r="E167" s="33">
        <f>IF('multi-step tree'!E4="","",E123-'Revised Equity Val'!E123)</f>
      </c>
      <c r="F167" s="33">
        <f>IF('multi-step tree'!F4="","",F123-'Revised Equity Val'!F123)</f>
      </c>
      <c r="G167" s="33">
        <f>IF('multi-step tree'!G4="","",G123-'Revised Equity Val'!G123)</f>
      </c>
      <c r="H167" s="33">
        <f>IF('multi-step tree'!H4="","",H123-'Revised Equity Val'!H123)</f>
      </c>
      <c r="I167" s="33">
        <f>IF('multi-step tree'!I4="","",I123-'Revised Equity Val'!I123)</f>
      </c>
      <c r="J167" s="33">
        <f>IF('multi-step tree'!J4="","",J123-'Revised Equity Val'!J123)</f>
      </c>
      <c r="K167" s="33">
        <f>IF('multi-step tree'!K4="","",K123-'Revised Equity Val'!K123)</f>
        <v>0</v>
      </c>
      <c r="M167" s="33"/>
    </row>
    <row r="168" spans="2:13" ht="12.75">
      <c r="B168" s="33">
        <f>IF('multi-step tree'!B5="","",B124-'Revised Equity Val'!B124)</f>
      </c>
      <c r="C168" s="33">
        <f>IF('multi-step tree'!C5="","",C124-'Revised Equity Val'!C124)</f>
      </c>
      <c r="D168" s="33">
        <f>IF('multi-step tree'!D5="","",D124-'Revised Equity Val'!D124)</f>
      </c>
      <c r="E168" s="33">
        <f>IF('multi-step tree'!E5="","",E124-'Revised Equity Val'!E124)</f>
      </c>
      <c r="F168" s="33">
        <f>IF('multi-step tree'!F5="","",F124-'Revised Equity Val'!F124)</f>
      </c>
      <c r="G168" s="33">
        <f>IF('multi-step tree'!G5="","",G124-'Revised Equity Val'!G124)</f>
      </c>
      <c r="H168" s="33">
        <f>IF('multi-step tree'!H5="","",H124-'Revised Equity Val'!H124)</f>
      </c>
      <c r="I168" s="33">
        <f>IF('multi-step tree'!I5="","",I124-'Revised Equity Val'!I124)</f>
      </c>
      <c r="J168" s="33">
        <f>IF('multi-step tree'!J5="","",J124-'Revised Equity Val'!J124)</f>
        <v>5.960464477539063E-08</v>
      </c>
      <c r="K168" s="33">
        <f>IF('multi-step tree'!K5="","",K124-'Revised Equity Val'!K124)</f>
      </c>
      <c r="M168" s="33">
        <f>'Net Cash Flow'!J4</f>
      </c>
    </row>
    <row r="169" spans="2:11" ht="12.75">
      <c r="B169" s="33">
        <f>IF('multi-step tree'!B6="","",B125-'Revised Equity Val'!B125)</f>
      </c>
      <c r="C169" s="33">
        <f>IF('multi-step tree'!C6="","",C125-'Revised Equity Val'!C125)</f>
      </c>
      <c r="D169" s="33">
        <f>IF('multi-step tree'!D6="","",D125-'Revised Equity Val'!D125)</f>
      </c>
      <c r="E169" s="33">
        <f>IF('multi-step tree'!E6="","",E125-'Revised Equity Val'!E125)</f>
      </c>
      <c r="F169" s="33">
        <f>IF('multi-step tree'!F6="","",F125-'Revised Equity Val'!F125)</f>
      </c>
      <c r="G169" s="33">
        <f>IF('multi-step tree'!G6="","",G125-'Revised Equity Val'!G125)</f>
      </c>
      <c r="H169" s="33">
        <f>IF('multi-step tree'!H6="","",H125-'Revised Equity Val'!H125)</f>
      </c>
      <c r="I169" s="33">
        <f>IF('multi-step tree'!I6="","",I125-'Revised Equity Val'!I125)</f>
        <v>0</v>
      </c>
      <c r="J169" s="33">
        <f>IF('multi-step tree'!J6="","",J125-'Revised Equity Val'!J125)</f>
      </c>
      <c r="K169" s="33">
        <f>IF('multi-step tree'!K6="","",K125-'Revised Equity Val'!K125)</f>
        <v>0</v>
      </c>
    </row>
    <row r="170" spans="2:11" ht="12.75">
      <c r="B170" s="33">
        <f>IF('multi-step tree'!B7="","",B126-'Revised Equity Val'!B126)</f>
      </c>
      <c r="C170" s="33">
        <f>IF('multi-step tree'!C7="","",C126-'Revised Equity Val'!C126)</f>
      </c>
      <c r="D170" s="33">
        <f>IF('multi-step tree'!D7="","",D126-'Revised Equity Val'!D126)</f>
      </c>
      <c r="E170" s="33">
        <f>IF('multi-step tree'!E7="","",E126-'Revised Equity Val'!E126)</f>
      </c>
      <c r="F170" s="33">
        <f>IF('multi-step tree'!F7="","",F126-'Revised Equity Val'!F126)</f>
      </c>
      <c r="G170" s="33">
        <f>IF('multi-step tree'!G7="","",G126-'Revised Equity Val'!G126)</f>
      </c>
      <c r="H170" s="33">
        <f>IF('multi-step tree'!H7="","",H126-'Revised Equity Val'!H126)</f>
        <v>5.960464477539063E-08</v>
      </c>
      <c r="I170" s="33">
        <f>IF('multi-step tree'!I7="","",I126-'Revised Equity Val'!I126)</f>
      </c>
      <c r="J170" s="33">
        <f>IF('multi-step tree'!J7="","",J126-'Revised Equity Val'!J126)</f>
        <v>0</v>
      </c>
      <c r="K170" s="33">
        <f>IF('multi-step tree'!K7="","",K126-'Revised Equity Val'!K126)</f>
      </c>
    </row>
    <row r="171" spans="2:11" ht="12.75">
      <c r="B171" s="33">
        <f>IF('multi-step tree'!B8="","",B127-'Revised Equity Val'!B127)</f>
      </c>
      <c r="C171" s="33">
        <f>IF('multi-step tree'!C8="","",C127-'Revised Equity Val'!C127)</f>
      </c>
      <c r="D171" s="33">
        <f>IF('multi-step tree'!D8="","",D127-'Revised Equity Val'!D127)</f>
      </c>
      <c r="E171" s="33">
        <f>IF('multi-step tree'!E8="","",E127-'Revised Equity Val'!E127)</f>
      </c>
      <c r="F171" s="33">
        <f>IF('multi-step tree'!F8="","",F127-'Revised Equity Val'!F127)</f>
      </c>
      <c r="G171" s="33">
        <f>IF('multi-step tree'!G8="","",G127-'Revised Equity Val'!G127)</f>
        <v>0</v>
      </c>
      <c r="H171" s="33">
        <f>IF('multi-step tree'!H8="","",H127-'Revised Equity Val'!H127)</f>
      </c>
      <c r="I171" s="33">
        <f>IF('multi-step tree'!I8="","",I127-'Revised Equity Val'!I127)</f>
        <v>-2.9802322387695312E-08</v>
      </c>
      <c r="J171" s="33">
        <f>IF('multi-step tree'!J8="","",J127-'Revised Equity Val'!J127)</f>
      </c>
      <c r="K171" s="33">
        <f>IF('multi-step tree'!K8="","",K127-'Revised Equity Val'!K127)</f>
        <v>0</v>
      </c>
    </row>
    <row r="172" spans="2:11" ht="12.75">
      <c r="B172" s="33">
        <f>IF('multi-step tree'!B9="","",B128-'Revised Equity Val'!B128)</f>
      </c>
      <c r="C172" s="33">
        <f>IF('multi-step tree'!C9="","",C128-'Revised Equity Val'!C128)</f>
      </c>
      <c r="D172" s="33">
        <f>IF('multi-step tree'!D9="","",D128-'Revised Equity Val'!D128)</f>
      </c>
      <c r="E172" s="33">
        <f>IF('multi-step tree'!E9="","",E128-'Revised Equity Val'!E128)</f>
      </c>
      <c r="F172" s="33">
        <f>IF('multi-step tree'!F9="","",F128-'Revised Equity Val'!F128)</f>
        <v>266267.798484236</v>
      </c>
      <c r="G172" s="33">
        <f>IF('multi-step tree'!G9="","",G128-'Revised Equity Val'!G128)</f>
      </c>
      <c r="H172" s="33">
        <f>IF('multi-step tree'!H9="","",H128-'Revised Equity Val'!H128)</f>
        <v>-2.9802322387695312E-08</v>
      </c>
      <c r="I172" s="33">
        <f>IF('multi-step tree'!I9="","",I128-'Revised Equity Val'!I128)</f>
      </c>
      <c r="J172" s="33">
        <f>IF('multi-step tree'!J9="","",J128-'Revised Equity Val'!J128)</f>
        <v>-2.9802322387695312E-08</v>
      </c>
      <c r="K172" s="33">
        <f>IF('multi-step tree'!K9="","",K128-'Revised Equity Val'!K128)</f>
      </c>
    </row>
    <row r="173" spans="2:11" ht="12.75">
      <c r="B173" s="33">
        <f>IF('multi-step tree'!B10="","",B129-'Revised Equity Val'!B129)</f>
      </c>
      <c r="C173" s="33">
        <f>IF('multi-step tree'!C10="","",C129-'Revised Equity Val'!C129)</f>
      </c>
      <c r="D173" s="33">
        <f>IF('multi-step tree'!D10="","",D129-'Revised Equity Val'!D129)</f>
      </c>
      <c r="E173" s="33">
        <f>IF('multi-step tree'!E10="","",E129-'Revised Equity Val'!E129)</f>
        <v>520045.12758621573</v>
      </c>
      <c r="F173" s="33">
        <f>IF('multi-step tree'!F10="","",F129-'Revised Equity Val'!F129)</f>
      </c>
      <c r="G173" s="33">
        <f>IF('multi-step tree'!G10="","",G129-'Revised Equity Val'!G129)</f>
        <v>474959.7340449691</v>
      </c>
      <c r="H173" s="33">
        <f>IF('multi-step tree'!H10="","",H129-'Revised Equity Val'!H129)</f>
      </c>
      <c r="I173" s="33">
        <f>IF('multi-step tree'!I10="","",I129-'Revised Equity Val'!I129)</f>
        <v>2.9802322387695312E-08</v>
      </c>
      <c r="J173" s="33">
        <f>IF('multi-step tree'!J10="","",J129-'Revised Equity Val'!J129)</f>
      </c>
      <c r="K173" s="33">
        <f>IF('multi-step tree'!K10="","",K129-'Revised Equity Val'!K129)</f>
        <v>0</v>
      </c>
    </row>
    <row r="174" spans="2:11" ht="12.75">
      <c r="B174" s="33">
        <f>IF('multi-step tree'!B11="","",B130-'Revised Equity Val'!B130)</f>
      </c>
      <c r="C174" s="33">
        <f>IF('multi-step tree'!C11="","",C130-'Revised Equity Val'!C130)</f>
      </c>
      <c r="D174" s="33">
        <f>IF('multi-step tree'!D11="","",D130-'Revised Equity Val'!D130)</f>
        <v>568789.3328024596</v>
      </c>
      <c r="E174" s="33">
        <f>IF('multi-step tree'!E11="","",E130-'Revised Equity Val'!E130)</f>
      </c>
      <c r="F174" s="33">
        <f>IF('multi-step tree'!F11="","",F130-'Revised Equity Val'!F130)</f>
        <v>742111.5039694309</v>
      </c>
      <c r="G174" s="33">
        <f>IF('multi-step tree'!G11="","",G130-'Revised Equity Val'!G130)</f>
      </c>
      <c r="H174" s="33">
        <f>IF('multi-step tree'!H11="","",H130-'Revised Equity Val'!H130)</f>
        <v>847217.5390649438</v>
      </c>
      <c r="I174" s="33">
        <f>IF('multi-step tree'!I11="","",I130-'Revised Equity Val'!I130)</f>
      </c>
      <c r="J174" s="33">
        <f>IF('multi-step tree'!J11="","",J130-'Revised Equity Val'!J130)</f>
        <v>0</v>
      </c>
      <c r="K174" s="33">
        <f>IF('multi-step tree'!K11="","",K130-'Revised Equity Val'!K130)</f>
      </c>
    </row>
    <row r="175" spans="1:11" ht="12.75">
      <c r="A175" s="4"/>
      <c r="B175" s="33">
        <f>IF('multi-step tree'!B12="","",B131-'Revised Equity Val'!B131)</f>
      </c>
      <c r="C175" s="33">
        <f>IF('multi-step tree'!C12="","",C131-'Revised Equity Val'!C131)</f>
        <v>444358.83397205174</v>
      </c>
      <c r="D175" s="33">
        <f>IF('multi-step tree'!D12="","",D131-'Revised Equity Val'!D131)</f>
      </c>
      <c r="E175" s="33">
        <f>IF('multi-step tree'!E12="","",E131-'Revised Equity Val'!E131)</f>
        <v>652234.9427262992</v>
      </c>
      <c r="F175" s="33">
        <f>IF('multi-step tree'!F12="","",F131-'Revised Equity Val'!F131)</f>
      </c>
      <c r="G175" s="33">
        <f>IF('multi-step tree'!G12="","",G131-'Revised Equity Val'!G131)</f>
        <v>992815.5542000607</v>
      </c>
      <c r="H175" s="33">
        <f>IF('multi-step tree'!H12="","",H131-'Revised Equity Val'!H131)</f>
      </c>
      <c r="I175" s="33">
        <f>IF('multi-step tree'!I12="","",I131-'Revised Equity Val'!I131)</f>
        <v>1511238.7578339353</v>
      </c>
      <c r="J175" s="33">
        <f>IF('multi-step tree'!J12="","",J131-'Revised Equity Val'!J131)</f>
      </c>
      <c r="K175" s="33">
        <f>IF('multi-step tree'!K12="","",K131-'Revised Equity Val'!K131)</f>
        <v>0</v>
      </c>
    </row>
    <row r="176" spans="2:11" ht="12.75">
      <c r="B176" s="33">
        <f>IF('multi-step tree'!B13="","",B132-'Revised Equity Val'!B132)</f>
        <v>7470507.756241493</v>
      </c>
      <c r="C176" s="33">
        <f>IF('multi-step tree'!C13="","",C132-'Revised Equity Val'!C132)</f>
      </c>
      <c r="D176" s="33">
        <f>IF('multi-step tree'!D13="","",D132-'Revised Equity Val'!D132)</f>
        <v>396316.33041121066</v>
      </c>
      <c r="E176" s="33">
        <f>IF('multi-step tree'!E13="","",E132-'Revised Equity Val'!E132)</f>
      </c>
      <c r="F176" s="33">
        <f>IF('multi-step tree'!F13="","",F132-'Revised Equity Val'!F132)</f>
        <v>646352.900466688</v>
      </c>
      <c r="G176" s="33">
        <f>IF('multi-step tree'!G13="","",G132-'Revised Equity Val'!G132)</f>
      </c>
      <c r="H176" s="33">
        <f>IF('multi-step tree'!H13="","",H132-'Revised Equity Val'!H132)</f>
        <v>1180634.469665207</v>
      </c>
      <c r="I176" s="33">
        <f>IF('multi-step tree'!I13="","",I132-'Revised Equity Val'!I132)</f>
      </c>
      <c r="J176" s="33">
        <f>IF('multi-step tree'!J13="","",J132-'Revised Equity Val'!J132)</f>
        <v>2695697.9499032665</v>
      </c>
      <c r="K176" s="33">
        <f>IF('multi-step tree'!K13="","",K132-'Revised Equity Val'!K132)</f>
      </c>
    </row>
    <row r="177" spans="2:11" ht="12.75">
      <c r="B177" s="33">
        <f>IF('multi-step tree'!B14="","",B133-'Revised Equity Val'!B133)</f>
      </c>
      <c r="C177" s="33">
        <f>IF('multi-step tree'!C14="","",C133-'Revised Equity Val'!C133)</f>
        <v>13016029.148733241</v>
      </c>
      <c r="D177" s="33">
        <f>IF('multi-step tree'!D14="","",D133-'Revised Equity Val'!D133)</f>
      </c>
      <c r="E177" s="33">
        <f>IF('multi-step tree'!E14="","",E133-'Revised Equity Val'!E133)</f>
        <v>252477.15157624148</v>
      </c>
      <c r="F177" s="33">
        <f>IF('multi-step tree'!F14="","",F133-'Revised Equity Val'!F133)</f>
      </c>
      <c r="G177" s="33">
        <f>IF('multi-step tree'!G14="","",G133-'Revised Equity Val'!G133)</f>
        <v>461177.2109919712</v>
      </c>
      <c r="H177" s="33">
        <f>IF('multi-step tree'!H14="","",H133-'Revised Equity Val'!H133)</f>
      </c>
      <c r="I177" s="33">
        <f>IF('multi-step tree'!I14="","",I133-'Revised Equity Val'!I133)</f>
        <v>1052988.4516803026</v>
      </c>
      <c r="J177" s="33">
        <f>IF('multi-step tree'!J14="","",J133-'Revised Equity Val'!J133)</f>
      </c>
      <c r="K177" s="33">
        <f>IF('multi-step tree'!K14="","",K133-'Revised Equity Val'!K133)</f>
        <v>4808497.2671877295</v>
      </c>
    </row>
    <row r="178" spans="2:11" ht="12.75">
      <c r="B178" s="33">
        <f>IF('multi-step tree'!B15="","",B134-'Revised Equity Val'!B134)</f>
      </c>
      <c r="C178" s="33">
        <f>IF('multi-step tree'!C15="","",C134-'Revised Equity Val'!C134)</f>
      </c>
      <c r="D178" s="33">
        <f>IF('multi-step tree'!D15="","",D134-'Revised Equity Val'!D134)</f>
        <v>0</v>
      </c>
      <c r="E178" s="33">
        <f>IF('multi-step tree'!E15="","",E134-'Revised Equity Val'!E134)</f>
      </c>
      <c r="F178" s="33">
        <f>IF('multi-step tree'!F15="","",F134-'Revised Equity Val'!F134)</f>
        <v>0</v>
      </c>
      <c r="G178" s="33">
        <f>IF('multi-step tree'!G15="","",G134-'Revised Equity Val'!G134)</f>
      </c>
      <c r="H178" s="33">
        <f>IF('multi-step tree'!H15="","",H134-'Revised Equity Val'!H134)</f>
        <v>0</v>
      </c>
      <c r="I178" s="33">
        <f>IF('multi-step tree'!I15="","",I134-'Revised Equity Val'!I134)</f>
      </c>
      <c r="J178" s="33">
        <f>IF('multi-step tree'!J15="","",J134-'Revised Equity Val'!J134)</f>
        <v>0</v>
      </c>
      <c r="K178" s="33">
        <f>IF('multi-step tree'!K15="","",K134-'Revised Equity Val'!K134)</f>
      </c>
    </row>
    <row r="179" spans="2:11" ht="12.75">
      <c r="B179" s="33">
        <f>IF('multi-step tree'!B16="","",B135-'Revised Equity Val'!B135)</f>
      </c>
      <c r="C179" s="33">
        <f>IF('multi-step tree'!C16="","",C135-'Revised Equity Val'!C135)</f>
      </c>
      <c r="D179" s="33">
        <f>IF('multi-step tree'!D16="","",D135-'Revised Equity Val'!D135)</f>
      </c>
      <c r="E179" s="33">
        <f>IF('multi-step tree'!E16="","",E135-'Revised Equity Val'!E135)</f>
        <v>0</v>
      </c>
      <c r="F179" s="33">
        <f>IF('multi-step tree'!F16="","",F135-'Revised Equity Val'!F135)</f>
      </c>
      <c r="G179" s="33">
        <f>IF('multi-step tree'!G16="","",G135-'Revised Equity Val'!G135)</f>
        <v>0</v>
      </c>
      <c r="H179" s="33">
        <f>IF('multi-step tree'!H16="","",H135-'Revised Equity Val'!H135)</f>
      </c>
      <c r="I179" s="33">
        <f>IF('multi-step tree'!I16="","",I135-'Revised Equity Val'!I135)</f>
        <v>0</v>
      </c>
      <c r="J179" s="33">
        <f>IF('multi-step tree'!J16="","",J135-'Revised Equity Val'!J135)</f>
      </c>
      <c r="K179" s="33">
        <f>IF('multi-step tree'!K16="","",K135-'Revised Equity Val'!K135)</f>
        <v>0</v>
      </c>
    </row>
    <row r="180" spans="2:11" ht="12.75">
      <c r="B180" s="33">
        <f>IF('multi-step tree'!B17="","",B136-'Revised Equity Val'!B136)</f>
      </c>
      <c r="C180" s="33">
        <f>IF('multi-step tree'!C17="","",C136-'Revised Equity Val'!C136)</f>
      </c>
      <c r="D180" s="33">
        <f>IF('multi-step tree'!D17="","",D136-'Revised Equity Val'!D136)</f>
      </c>
      <c r="E180" s="33">
        <f>IF('multi-step tree'!E17="","",E136-'Revised Equity Val'!E136)</f>
      </c>
      <c r="F180" s="33">
        <f>IF('multi-step tree'!F17="","",F136-'Revised Equity Val'!F136)</f>
        <v>0</v>
      </c>
      <c r="G180" s="33">
        <f>IF('multi-step tree'!G17="","",G136-'Revised Equity Val'!G136)</f>
      </c>
      <c r="H180" s="33">
        <f>IF('multi-step tree'!H17="","",H136-'Revised Equity Val'!H136)</f>
        <v>0</v>
      </c>
      <c r="I180" s="33">
        <f>IF('multi-step tree'!I17="","",I136-'Revised Equity Val'!I136)</f>
      </c>
      <c r="J180" s="33">
        <f>IF('multi-step tree'!J17="","",J136-'Revised Equity Val'!J136)</f>
        <v>0</v>
      </c>
      <c r="K180" s="33">
        <f>IF('multi-step tree'!K17="","",K136-'Revised Equity Val'!K136)</f>
      </c>
    </row>
    <row r="181" spans="2:11" ht="12.75">
      <c r="B181" s="33">
        <f>IF('multi-step tree'!B18="","",B137-'Revised Equity Val'!B137)</f>
      </c>
      <c r="C181" s="33">
        <f>IF('multi-step tree'!C18="","",C137-'Revised Equity Val'!C137)</f>
      </c>
      <c r="D181" s="33">
        <f>IF('multi-step tree'!D18="","",D137-'Revised Equity Val'!D137)</f>
      </c>
      <c r="E181" s="33">
        <f>IF('multi-step tree'!E18="","",E137-'Revised Equity Val'!E137)</f>
      </c>
      <c r="F181" s="33">
        <f>IF('multi-step tree'!F18="","",F137-'Revised Equity Val'!F137)</f>
      </c>
      <c r="G181" s="33">
        <f>IF('multi-step tree'!G18="","",G137-'Revised Equity Val'!G137)</f>
        <v>0</v>
      </c>
      <c r="H181" s="33">
        <f>IF('multi-step tree'!H18="","",H137-'Revised Equity Val'!H137)</f>
      </c>
      <c r="I181" s="33">
        <f>IF('multi-step tree'!I18="","",I137-'Revised Equity Val'!I137)</f>
        <v>0</v>
      </c>
      <c r="J181" s="33">
        <f>IF('multi-step tree'!J18="","",J137-'Revised Equity Val'!J137)</f>
      </c>
      <c r="K181" s="33">
        <f>IF('multi-step tree'!K18="","",K137-'Revised Equity Val'!K137)</f>
        <v>0</v>
      </c>
    </row>
    <row r="182" spans="2:11" ht="12.75">
      <c r="B182" s="33">
        <f>IF('multi-step tree'!B19="","",B138-'Revised Equity Val'!B138)</f>
      </c>
      <c r="C182" s="33">
        <f>IF('multi-step tree'!C19="","",C138-'Revised Equity Val'!C138)</f>
      </c>
      <c r="D182" s="33">
        <f>IF('multi-step tree'!D19="","",D138-'Revised Equity Val'!D138)</f>
      </c>
      <c r="E182" s="33">
        <f>IF('multi-step tree'!E19="","",E138-'Revised Equity Val'!E138)</f>
      </c>
      <c r="F182" s="33">
        <f>IF('multi-step tree'!F19="","",F138-'Revised Equity Val'!F138)</f>
      </c>
      <c r="G182" s="33">
        <f>IF('multi-step tree'!G19="","",G138-'Revised Equity Val'!G138)</f>
      </c>
      <c r="H182" s="33">
        <f>IF('multi-step tree'!H19="","",H138-'Revised Equity Val'!H138)</f>
        <v>0</v>
      </c>
      <c r="I182" s="33">
        <f>IF('multi-step tree'!I19="","",I138-'Revised Equity Val'!I138)</f>
      </c>
      <c r="J182" s="33">
        <f>IF('multi-step tree'!J19="","",J138-'Revised Equity Val'!J138)</f>
        <v>0</v>
      </c>
      <c r="K182" s="33">
        <f>IF('multi-step tree'!K19="","",K138-'Revised Equity Val'!K138)</f>
      </c>
    </row>
    <row r="183" spans="2:11" ht="12.75">
      <c r="B183" s="33">
        <f>IF('multi-step tree'!B20="","",B139-'Revised Equity Val'!B139)</f>
      </c>
      <c r="C183" s="33">
        <f>IF('multi-step tree'!C20="","",C139-'Revised Equity Val'!C139)</f>
      </c>
      <c r="D183" s="33">
        <f>IF('multi-step tree'!D20="","",D139-'Revised Equity Val'!D139)</f>
      </c>
      <c r="E183" s="33">
        <f>IF('multi-step tree'!E20="","",E139-'Revised Equity Val'!E139)</f>
      </c>
      <c r="F183" s="33">
        <f>IF('multi-step tree'!F20="","",F139-'Revised Equity Val'!F139)</f>
      </c>
      <c r="G183" s="33">
        <f>IF('multi-step tree'!G20="","",G139-'Revised Equity Val'!G139)</f>
      </c>
      <c r="H183" s="33">
        <f>IF('multi-step tree'!H20="","",H139-'Revised Equity Val'!H139)</f>
      </c>
      <c r="I183" s="33">
        <f>IF('multi-step tree'!I20="","",I139-'Revised Equity Val'!I139)</f>
        <v>0</v>
      </c>
      <c r="J183" s="33">
        <f>IF('multi-step tree'!J20="","",J139-'Revised Equity Val'!J139)</f>
      </c>
      <c r="K183" s="33">
        <f>IF('multi-step tree'!K20="","",K139-'Revised Equity Val'!K139)</f>
        <v>0</v>
      </c>
    </row>
    <row r="184" spans="2:11" ht="12.75">
      <c r="B184" s="33">
        <f>IF('multi-step tree'!B21="","",B140-'Revised Equity Val'!B140)</f>
      </c>
      <c r="C184" s="33">
        <f>IF('multi-step tree'!C21="","",C140-'Revised Equity Val'!C140)</f>
      </c>
      <c r="D184" s="33">
        <f>IF('multi-step tree'!D21="","",D140-'Revised Equity Val'!D140)</f>
      </c>
      <c r="E184" s="33">
        <f>IF('multi-step tree'!E21="","",E140-'Revised Equity Val'!E140)</f>
      </c>
      <c r="F184" s="33">
        <f>IF('multi-step tree'!F21="","",F140-'Revised Equity Val'!F140)</f>
      </c>
      <c r="G184" s="33">
        <f>IF('multi-step tree'!G21="","",G140-'Revised Equity Val'!G140)</f>
      </c>
      <c r="H184" s="33">
        <f>IF('multi-step tree'!H21="","",H140-'Revised Equity Val'!H140)</f>
      </c>
      <c r="I184" s="33">
        <f>IF('multi-step tree'!I21="","",I140-'Revised Equity Val'!I140)</f>
      </c>
      <c r="J184" s="33">
        <f>IF('multi-step tree'!J21="","",J140-'Revised Equity Val'!J140)</f>
        <v>0</v>
      </c>
      <c r="K184" s="33">
        <f>IF('multi-step tree'!K21="","",K140-'Revised Equity Val'!K140)</f>
      </c>
    </row>
    <row r="185" spans="2:11" ht="12.75">
      <c r="B185" s="33">
        <f>IF('multi-step tree'!B22="","",B141-'Revised Equity Val'!B141)</f>
      </c>
      <c r="C185" s="33">
        <f>IF('multi-step tree'!C22="","",C141-'Revised Equity Val'!C141)</f>
      </c>
      <c r="D185" s="33">
        <f>IF('multi-step tree'!D22="","",D141-'Revised Equity Val'!D141)</f>
      </c>
      <c r="E185" s="33">
        <f>IF('multi-step tree'!E22="","",E141-'Revised Equity Val'!E141)</f>
      </c>
      <c r="F185" s="33">
        <f>IF('multi-step tree'!F22="","",F141-'Revised Equity Val'!F141)</f>
      </c>
      <c r="G185" s="33">
        <f>IF('multi-step tree'!G22="","",G141-'Revised Equity Val'!G141)</f>
      </c>
      <c r="H185" s="33">
        <f>IF('multi-step tree'!H22="","",H141-'Revised Equity Val'!H141)</f>
      </c>
      <c r="I185" s="33">
        <f>IF('multi-step tree'!I22="","",I141-'Revised Equity Val'!I141)</f>
      </c>
      <c r="J185" s="33">
        <f>IF('multi-step tree'!J22="","",J141-'Revised Equity Val'!J141)</f>
      </c>
      <c r="K185" s="33">
        <f>IF('multi-step tree'!K22="","",K141-'Revised Equity Val'!K141)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8"/>
  <sheetViews>
    <sheetView workbookViewId="0" topLeftCell="A1">
      <selection activeCell="C185" sqref="C185"/>
    </sheetView>
  </sheetViews>
  <sheetFormatPr defaultColWidth="9.140625" defaultRowHeight="12.75"/>
  <cols>
    <col min="1" max="1" width="18.140625" style="0" customWidth="1"/>
    <col min="10" max="10" width="9.57421875" style="0" bestFit="1" customWidth="1"/>
  </cols>
  <sheetData>
    <row r="1" spans="1:14" ht="12.75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4" spans="1:12" ht="12.75">
      <c r="A4" s="2" t="s">
        <v>28</v>
      </c>
      <c r="B4" s="6"/>
      <c r="C4" s="6"/>
      <c r="D4" s="6"/>
      <c r="E4" s="6"/>
      <c r="F4" s="6"/>
      <c r="G4" s="6"/>
      <c r="H4" s="6"/>
      <c r="I4" s="6"/>
      <c r="J4" s="6"/>
      <c r="K4" s="6">
        <f>J5*u</f>
        <v>56.9264247394802</v>
      </c>
      <c r="L4" s="23"/>
    </row>
    <row r="5" spans="2:13" ht="12.75">
      <c r="B5" s="6"/>
      <c r="C5" s="6"/>
      <c r="D5" s="6"/>
      <c r="E5" s="6"/>
      <c r="F5" s="6"/>
      <c r="G5" s="6"/>
      <c r="H5" s="6"/>
      <c r="I5" s="6"/>
      <c r="J5" s="6">
        <f>I6*u</f>
        <v>40.48613784124861</v>
      </c>
      <c r="K5" s="6"/>
      <c r="M5" s="6"/>
    </row>
    <row r="6" spans="2:11" ht="12.75">
      <c r="B6" s="6"/>
      <c r="C6" s="6"/>
      <c r="D6" s="6"/>
      <c r="E6" s="6"/>
      <c r="F6" s="6"/>
      <c r="G6" s="6"/>
      <c r="H6" s="6"/>
      <c r="I6" s="6">
        <f>H7*u</f>
        <v>28.793787152485592</v>
      </c>
      <c r="J6" s="6"/>
      <c r="K6" s="6">
        <f>J7*u</f>
        <v>32.516889783698495</v>
      </c>
    </row>
    <row r="7" spans="2:11" ht="12.75">
      <c r="B7" s="6"/>
      <c r="C7" s="6"/>
      <c r="D7" s="6"/>
      <c r="E7" s="6"/>
      <c r="F7" s="6"/>
      <c r="G7" s="6"/>
      <c r="H7" s="6">
        <f>G8*u</f>
        <v>20.478174081054185</v>
      </c>
      <c r="I7" s="6"/>
      <c r="J7" s="6">
        <f>I8*u</f>
        <v>23.126048895153698</v>
      </c>
      <c r="K7" s="6"/>
    </row>
    <row r="8" spans="2:11" ht="12.75">
      <c r="B8" s="6"/>
      <c r="C8" s="6"/>
      <c r="D8" s="6"/>
      <c r="E8" s="6"/>
      <c r="F8" s="6"/>
      <c r="G8" s="6">
        <f>F9*u</f>
        <v>14.564100632999192</v>
      </c>
      <c r="H8" s="6"/>
      <c r="I8" s="6">
        <f>H9*u</f>
        <v>16.44727220403333</v>
      </c>
      <c r="J8" s="6"/>
      <c r="K8" s="6">
        <f>J9*u</f>
        <v>18.573942172621507</v>
      </c>
    </row>
    <row r="9" spans="2:11" ht="12.75">
      <c r="B9" s="6"/>
      <c r="C9" s="6"/>
      <c r="D9" s="6"/>
      <c r="E9" s="6"/>
      <c r="F9" s="6">
        <f>E10*u</f>
        <v>10.358004888940187</v>
      </c>
      <c r="G9" s="6"/>
      <c r="H9" s="6">
        <f>G10*u</f>
        <v>11.697318646172025</v>
      </c>
      <c r="I9" s="6"/>
      <c r="J9" s="6">
        <f>I10*u</f>
        <v>13.20980873992266</v>
      </c>
      <c r="K9" s="6"/>
    </row>
    <row r="10" spans="2:11" ht="12.75">
      <c r="B10" s="6"/>
      <c r="C10" s="6"/>
      <c r="D10" s="6"/>
      <c r="E10" s="6">
        <f>D11*u</f>
        <v>7.366624825168823</v>
      </c>
      <c r="F10" s="6"/>
      <c r="G10" s="6">
        <f>F11*u</f>
        <v>8.3191462883754</v>
      </c>
      <c r="H10" s="6"/>
      <c r="I10" s="6">
        <f>H11*u</f>
        <v>9.39483095853251</v>
      </c>
      <c r="J10" s="6"/>
      <c r="K10" s="6">
        <f>J11*u</f>
        <v>10.609604120405153</v>
      </c>
    </row>
    <row r="11" spans="2:11" ht="12.75">
      <c r="B11" s="7"/>
      <c r="C11" s="6"/>
      <c r="D11" s="6">
        <f>C12*u</f>
        <v>5.239151930960916</v>
      </c>
      <c r="E11" s="6"/>
      <c r="F11" s="6">
        <f>E12*u</f>
        <v>5.916586275952971</v>
      </c>
      <c r="G11" s="6"/>
      <c r="H11" s="6">
        <f>G12*u</f>
        <v>6.681614433421208</v>
      </c>
      <c r="I11" s="6"/>
      <c r="J11" s="6">
        <f>I12*u</f>
        <v>7.545562483953115</v>
      </c>
      <c r="K11" s="6"/>
    </row>
    <row r="12" spans="1:11" ht="12.75">
      <c r="A12" s="4"/>
      <c r="B12" s="8"/>
      <c r="C12" s="6">
        <f>B13*u</f>
        <v>3.7260907955988443</v>
      </c>
      <c r="D12" s="6"/>
      <c r="E12" s="6">
        <f>D11*d</f>
        <v>4.207882870110122</v>
      </c>
      <c r="F12" s="6"/>
      <c r="G12" s="6">
        <f>F11*d</f>
        <v>4.751971763404255</v>
      </c>
      <c r="H12" s="6"/>
      <c r="I12" s="6">
        <f>H11*d</f>
        <v>5.366412596841219</v>
      </c>
      <c r="J12" s="6"/>
      <c r="K12" s="6">
        <f>J11*d</f>
        <v>6.060302037423156</v>
      </c>
    </row>
    <row r="13" spans="2:11" ht="12.75">
      <c r="B13" s="7">
        <f>S0</f>
        <v>2.65</v>
      </c>
      <c r="C13" s="6"/>
      <c r="D13" s="6">
        <f>C12*d</f>
        <v>2.9926510698458957</v>
      </c>
      <c r="E13" s="6"/>
      <c r="F13" s="6">
        <f>E12*d</f>
        <v>3.3796077078678426</v>
      </c>
      <c r="G13" s="6"/>
      <c r="H13" s="6">
        <f>G12*d</f>
        <v>3.816598725513258</v>
      </c>
      <c r="I13" s="6"/>
      <c r="J13" s="6">
        <f>I12*d</f>
        <v>4.310093682671597</v>
      </c>
      <c r="K13" s="6"/>
    </row>
    <row r="14" spans="2:11" ht="12.75">
      <c r="B14" s="6"/>
      <c r="C14" s="6">
        <f>B13*d</f>
        <v>2.1283768351697017</v>
      </c>
      <c r="D14" s="6"/>
      <c r="E14" s="6">
        <f>D13*d</f>
        <v>2.4035808350210677</v>
      </c>
      <c r="F14" s="6"/>
      <c r="G14" s="6">
        <f>F13*d</f>
        <v>2.7143693424101465</v>
      </c>
      <c r="H14" s="6"/>
      <c r="I14" s="6">
        <f>H13*d</f>
        <v>3.06534351566816</v>
      </c>
      <c r="J14" s="6"/>
      <c r="K14" s="6">
        <f>J13*d</f>
        <v>3.461699453437546</v>
      </c>
    </row>
    <row r="15" spans="2:11" ht="12.75">
      <c r="B15" s="6"/>
      <c r="C15" s="6"/>
      <c r="D15" s="6">
        <f>C14*d</f>
        <v>1.7094294160328283</v>
      </c>
      <c r="E15" s="6"/>
      <c r="F15" s="6">
        <f>E14*d</f>
        <v>1.9304625549874297</v>
      </c>
      <c r="G15" s="6"/>
      <c r="H15" s="6">
        <f>G14*d</f>
        <v>2.1800757850870083</v>
      </c>
      <c r="I15" s="6"/>
      <c r="J15" s="6">
        <f>I14*d</f>
        <v>2.461964577579534</v>
      </c>
      <c r="K15" s="6"/>
    </row>
    <row r="16" spans="2:11" ht="12.75">
      <c r="B16" s="6"/>
      <c r="C16" s="6"/>
      <c r="D16" s="6"/>
      <c r="E16" s="6">
        <f>D15*d</f>
        <v>1.3729471586573367</v>
      </c>
      <c r="F16" s="6"/>
      <c r="G16" s="6">
        <f>F15*d</f>
        <v>1.5504723710180233</v>
      </c>
      <c r="H16" s="6"/>
      <c r="I16" s="6">
        <f>H15*d</f>
        <v>1.7509519999598449</v>
      </c>
      <c r="J16" s="6"/>
      <c r="K16" s="6">
        <f>J15*d</f>
        <v>1.977354104124015</v>
      </c>
    </row>
    <row r="17" spans="2:11" ht="12.75">
      <c r="B17" s="6"/>
      <c r="C17" s="6"/>
      <c r="D17" s="6"/>
      <c r="E17" s="6"/>
      <c r="F17" s="6">
        <f>E16*d</f>
        <v>1.1026977088295609</v>
      </c>
      <c r="G17" s="6"/>
      <c r="H17" s="6">
        <f>G16*d</f>
        <v>1.2452790483190201</v>
      </c>
      <c r="I17" s="6"/>
      <c r="J17" s="6">
        <f>I16*d</f>
        <v>1.4062964815881487</v>
      </c>
      <c r="K17" s="6"/>
    </row>
    <row r="18" spans="2:11" ht="12.75">
      <c r="B18" s="6"/>
      <c r="C18" s="6"/>
      <c r="D18" s="6"/>
      <c r="E18" s="6"/>
      <c r="F18" s="6"/>
      <c r="G18" s="6">
        <f>F17*d</f>
        <v>0.8856438715726572</v>
      </c>
      <c r="H18" s="6"/>
      <c r="I18" s="6">
        <f>H17*d</f>
        <v>1.0001596527412733</v>
      </c>
      <c r="J18" s="6"/>
      <c r="K18" s="6">
        <f>J17*d</f>
        <v>1.1294825867142906</v>
      </c>
    </row>
    <row r="19" spans="2:11" ht="12.75">
      <c r="B19" s="6"/>
      <c r="C19" s="6"/>
      <c r="D19" s="6"/>
      <c r="E19" s="6"/>
      <c r="F19" s="6"/>
      <c r="G19" s="6"/>
      <c r="H19" s="6">
        <f>G18*d</f>
        <v>0.7113146794208505</v>
      </c>
      <c r="I19" s="6"/>
      <c r="J19" s="6">
        <f>I18*d</f>
        <v>0.8032892967418487</v>
      </c>
      <c r="K19" s="6"/>
    </row>
    <row r="20" spans="2:11" ht="12.75">
      <c r="B20" s="6"/>
      <c r="C20" s="6"/>
      <c r="D20" s="6"/>
      <c r="E20" s="6"/>
      <c r="F20" s="6"/>
      <c r="G20" s="6"/>
      <c r="H20" s="6"/>
      <c r="I20" s="6">
        <f>H19*d</f>
        <v>0.5713002589416983</v>
      </c>
      <c r="J20" s="6"/>
      <c r="K20" s="6">
        <f>J19*d</f>
        <v>0.645170690990608</v>
      </c>
    </row>
    <row r="21" spans="2:11" ht="12.75">
      <c r="B21" s="7"/>
      <c r="C21" s="6"/>
      <c r="D21" s="6"/>
      <c r="E21" s="6"/>
      <c r="F21" s="6"/>
      <c r="G21" s="6"/>
      <c r="H21" s="6"/>
      <c r="I21" s="6"/>
      <c r="J21" s="6">
        <f>I20*d</f>
        <v>0.4588461271916841</v>
      </c>
      <c r="K21" s="6"/>
    </row>
    <row r="22" spans="2:11" ht="12.75">
      <c r="B22" s="8"/>
      <c r="C22" s="6"/>
      <c r="D22" s="6"/>
      <c r="E22" s="6"/>
      <c r="F22" s="6"/>
      <c r="G22" s="6"/>
      <c r="H22" s="6"/>
      <c r="I22" s="6"/>
      <c r="J22" s="6"/>
      <c r="K22" s="6">
        <f>J21*d</f>
        <v>0.3685273464234381</v>
      </c>
    </row>
    <row r="26" spans="1:14" ht="12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8" ht="12.75">
      <c r="B28" t="s">
        <v>11</v>
      </c>
    </row>
    <row r="29" ht="12.75">
      <c r="K29">
        <f>J24+J30</f>
        <v>1</v>
      </c>
    </row>
    <row r="30" ht="12.75">
      <c r="J30">
        <f>I29+I31</f>
        <v>1</v>
      </c>
    </row>
    <row r="31" spans="9:11" ht="12.75">
      <c r="I31">
        <f>H30+H32</f>
        <v>1</v>
      </c>
      <c r="K31">
        <f>J30+J32</f>
        <v>9</v>
      </c>
    </row>
    <row r="32" spans="8:10" ht="12.75">
      <c r="H32">
        <f>G31+G33</f>
        <v>1</v>
      </c>
      <c r="J32">
        <f>I31+I33</f>
        <v>8</v>
      </c>
    </row>
    <row r="33" spans="7:11" ht="12.75">
      <c r="G33">
        <f>F32+F34</f>
        <v>1</v>
      </c>
      <c r="I33">
        <f>H32+H34</f>
        <v>7</v>
      </c>
      <c r="K33">
        <f>J32+J34</f>
        <v>36</v>
      </c>
    </row>
    <row r="34" spans="6:10" ht="12.75">
      <c r="F34">
        <f>E33+E35</f>
        <v>1</v>
      </c>
      <c r="H34">
        <f>G33+G35</f>
        <v>6</v>
      </c>
      <c r="J34">
        <f>I33+I35</f>
        <v>28</v>
      </c>
    </row>
    <row r="35" spans="5:11" ht="12.75">
      <c r="E35">
        <f>D34+D36</f>
        <v>1</v>
      </c>
      <c r="G35">
        <f>F34+F36</f>
        <v>5</v>
      </c>
      <c r="I35">
        <f>H34+H36</f>
        <v>21</v>
      </c>
      <c r="K35">
        <f>J34+J36</f>
        <v>84</v>
      </c>
    </row>
    <row r="36" spans="4:10" ht="12.75">
      <c r="D36">
        <f>C35+C37</f>
        <v>1</v>
      </c>
      <c r="F36">
        <f>E35+E37</f>
        <v>4</v>
      </c>
      <c r="H36">
        <f>G35+G37</f>
        <v>15</v>
      </c>
      <c r="J36">
        <f>I35+I37</f>
        <v>56</v>
      </c>
    </row>
    <row r="37" spans="3:11" ht="12.75">
      <c r="C37">
        <f>1</f>
        <v>1</v>
      </c>
      <c r="E37">
        <f>D36+D38</f>
        <v>3</v>
      </c>
      <c r="G37">
        <f>F36+F38</f>
        <v>10</v>
      </c>
      <c r="I37">
        <f>H36+H38</f>
        <v>35</v>
      </c>
      <c r="K37">
        <f>J36+J38</f>
        <v>126</v>
      </c>
    </row>
    <row r="38" spans="2:10" ht="12.75">
      <c r="B38">
        <f>1</f>
        <v>1</v>
      </c>
      <c r="D38">
        <f>C37+C39</f>
        <v>2</v>
      </c>
      <c r="F38">
        <f>E37+E39</f>
        <v>6</v>
      </c>
      <c r="H38">
        <f>G37+G39</f>
        <v>20</v>
      </c>
      <c r="J38">
        <f>I37+I39</f>
        <v>70</v>
      </c>
    </row>
    <row r="39" spans="3:11" ht="12.75">
      <c r="C39">
        <f>1</f>
        <v>1</v>
      </c>
      <c r="E39">
        <f>D38+D40</f>
        <v>3</v>
      </c>
      <c r="G39">
        <f>F38+F40</f>
        <v>10</v>
      </c>
      <c r="I39">
        <f>H38+H40</f>
        <v>35</v>
      </c>
      <c r="K39">
        <f>J38+J40</f>
        <v>126</v>
      </c>
    </row>
    <row r="40" spans="4:10" ht="12.75">
      <c r="D40">
        <f>C39+C41</f>
        <v>1</v>
      </c>
      <c r="F40">
        <f>E39+E41</f>
        <v>4</v>
      </c>
      <c r="H40">
        <f>G39+G41</f>
        <v>15</v>
      </c>
      <c r="J40">
        <f>I39+I41</f>
        <v>56</v>
      </c>
    </row>
    <row r="41" spans="5:11" ht="12.75">
      <c r="E41">
        <f>D40+D42</f>
        <v>1</v>
      </c>
      <c r="G41">
        <f>F40+F42</f>
        <v>5</v>
      </c>
      <c r="I41">
        <f>H40+H42</f>
        <v>21</v>
      </c>
      <c r="K41">
        <f>J40+J42</f>
        <v>84</v>
      </c>
    </row>
    <row r="42" spans="6:10" ht="12.75">
      <c r="F42">
        <f>E41+E43</f>
        <v>1</v>
      </c>
      <c r="H42">
        <f>G41+G43</f>
        <v>6</v>
      </c>
      <c r="J42">
        <f>I41+I43</f>
        <v>28</v>
      </c>
    </row>
    <row r="43" spans="7:11" ht="12.75">
      <c r="G43">
        <f>F42+F44</f>
        <v>1</v>
      </c>
      <c r="I43">
        <f>H42+H44</f>
        <v>7</v>
      </c>
      <c r="K43">
        <f>J42+J44</f>
        <v>36</v>
      </c>
    </row>
    <row r="44" spans="8:10" ht="12.75">
      <c r="H44">
        <f>G43+G45</f>
        <v>1</v>
      </c>
      <c r="J44">
        <f>I43+I45</f>
        <v>8</v>
      </c>
    </row>
    <row r="45" spans="9:11" ht="12.75">
      <c r="I45">
        <f>H44+H46</f>
        <v>1</v>
      </c>
      <c r="K45">
        <f>J44+J46</f>
        <v>9</v>
      </c>
    </row>
    <row r="46" ht="12.75">
      <c r="J46">
        <f>I45+I47</f>
        <v>1</v>
      </c>
    </row>
    <row r="47" ht="12.75">
      <c r="K47">
        <f>J46+J52</f>
        <v>1</v>
      </c>
    </row>
    <row r="48" spans="1:11" ht="12.75">
      <c r="A48" t="s">
        <v>32</v>
      </c>
      <c r="B48">
        <f aca="true" t="shared" si="0" ref="B48:K48">SUM(B29:B47)</f>
        <v>1</v>
      </c>
      <c r="C48">
        <f t="shared" si="0"/>
        <v>2</v>
      </c>
      <c r="D48">
        <f t="shared" si="0"/>
        <v>4</v>
      </c>
      <c r="E48">
        <f t="shared" si="0"/>
        <v>8</v>
      </c>
      <c r="F48">
        <f t="shared" si="0"/>
        <v>16</v>
      </c>
      <c r="G48">
        <f t="shared" si="0"/>
        <v>32</v>
      </c>
      <c r="H48">
        <f t="shared" si="0"/>
        <v>64</v>
      </c>
      <c r="I48">
        <f t="shared" si="0"/>
        <v>128</v>
      </c>
      <c r="J48">
        <f t="shared" si="0"/>
        <v>256</v>
      </c>
      <c r="K48">
        <f t="shared" si="0"/>
        <v>512</v>
      </c>
    </row>
    <row r="51" ht="12.75">
      <c r="B51" t="s">
        <v>13</v>
      </c>
    </row>
    <row r="54" spans="2:11" ht="12.75">
      <c r="B54" s="5"/>
      <c r="C54" s="5">
        <f aca="true" t="shared" si="1" ref="C54:K54">IF(C4="","",B55*q)</f>
      </c>
      <c r="D54" s="5">
        <f t="shared" si="1"/>
      </c>
      <c r="E54" s="5">
        <f t="shared" si="1"/>
      </c>
      <c r="F54" s="5">
        <f t="shared" si="1"/>
      </c>
      <c r="G54" s="5">
        <f t="shared" si="1"/>
      </c>
      <c r="H54" s="5">
        <f t="shared" si="1"/>
      </c>
      <c r="I54" s="5">
        <f t="shared" si="1"/>
      </c>
      <c r="J54" s="5">
        <f t="shared" si="1"/>
      </c>
      <c r="K54" s="5">
        <f t="shared" si="1"/>
        <v>0.001953125</v>
      </c>
    </row>
    <row r="55" spans="2:11" ht="12.75">
      <c r="B55" s="5"/>
      <c r="C55" s="5">
        <f aca="true" t="shared" si="2" ref="C55:K55">IF(C5="","",B56*q)</f>
      </c>
      <c r="D55" s="5">
        <f t="shared" si="2"/>
      </c>
      <c r="E55" s="5">
        <f t="shared" si="2"/>
      </c>
      <c r="F55" s="5">
        <f t="shared" si="2"/>
      </c>
      <c r="G55" s="5">
        <f t="shared" si="2"/>
      </c>
      <c r="H55" s="5">
        <f t="shared" si="2"/>
      </c>
      <c r="I55" s="5">
        <f t="shared" si="2"/>
      </c>
      <c r="J55" s="5">
        <f t="shared" si="2"/>
        <v>0.00390625</v>
      </c>
      <c r="K55" s="5">
        <f t="shared" si="2"/>
      </c>
    </row>
    <row r="56" spans="2:11" ht="12.75">
      <c r="B56" s="5"/>
      <c r="C56" s="5">
        <f aca="true" t="shared" si="3" ref="C56:K56">IF(C6="","",B57*q)</f>
      </c>
      <c r="D56" s="5">
        <f t="shared" si="3"/>
      </c>
      <c r="E56" s="5">
        <f t="shared" si="3"/>
      </c>
      <c r="F56" s="5">
        <f t="shared" si="3"/>
      </c>
      <c r="G56" s="5">
        <f t="shared" si="3"/>
      </c>
      <c r="H56" s="5">
        <f t="shared" si="3"/>
      </c>
      <c r="I56" s="5">
        <f t="shared" si="3"/>
        <v>0.0078125</v>
      </c>
      <c r="J56" s="5">
        <f t="shared" si="3"/>
      </c>
      <c r="K56" s="5">
        <f t="shared" si="3"/>
        <v>0.001953125</v>
      </c>
    </row>
    <row r="57" spans="2:11" ht="12.75">
      <c r="B57" s="5"/>
      <c r="C57" s="5">
        <f aca="true" t="shared" si="4" ref="C57:K57">IF(C7="","",B58*q)</f>
      </c>
      <c r="D57" s="5">
        <f t="shared" si="4"/>
      </c>
      <c r="E57" s="5">
        <f t="shared" si="4"/>
      </c>
      <c r="F57" s="5">
        <f t="shared" si="4"/>
      </c>
      <c r="G57" s="5">
        <f t="shared" si="4"/>
      </c>
      <c r="H57" s="5">
        <f t="shared" si="4"/>
        <v>0.015625</v>
      </c>
      <c r="I57" s="5">
        <f t="shared" si="4"/>
      </c>
      <c r="J57" s="5">
        <f t="shared" si="4"/>
        <v>0.00390625</v>
      </c>
      <c r="K57" s="5">
        <f t="shared" si="4"/>
      </c>
    </row>
    <row r="58" spans="2:11" ht="12.75">
      <c r="B58" s="5"/>
      <c r="C58" s="5">
        <f aca="true" t="shared" si="5" ref="C58:K58">IF(C8="","",B59*q)</f>
      </c>
      <c r="D58" s="5">
        <f t="shared" si="5"/>
      </c>
      <c r="E58" s="5">
        <f t="shared" si="5"/>
      </c>
      <c r="F58" s="5">
        <f t="shared" si="5"/>
      </c>
      <c r="G58" s="5">
        <f t="shared" si="5"/>
        <v>0.03125</v>
      </c>
      <c r="H58" s="5">
        <f t="shared" si="5"/>
      </c>
      <c r="I58" s="5">
        <f t="shared" si="5"/>
        <v>0.0078125</v>
      </c>
      <c r="J58" s="5">
        <f t="shared" si="5"/>
      </c>
      <c r="K58" s="5">
        <f t="shared" si="5"/>
        <v>0.001953125</v>
      </c>
    </row>
    <row r="59" spans="2:11" ht="12.75">
      <c r="B59" s="5"/>
      <c r="C59" s="5">
        <f aca="true" t="shared" si="6" ref="C59:K59">IF(C9="","",B60*q)</f>
      </c>
      <c r="D59" s="5">
        <f t="shared" si="6"/>
      </c>
      <c r="E59" s="5">
        <f t="shared" si="6"/>
      </c>
      <c r="F59" s="5">
        <f t="shared" si="6"/>
        <v>0.0625</v>
      </c>
      <c r="G59" s="5">
        <f t="shared" si="6"/>
      </c>
      <c r="H59" s="5">
        <f t="shared" si="6"/>
        <v>0.015625</v>
      </c>
      <c r="I59" s="5">
        <f t="shared" si="6"/>
      </c>
      <c r="J59" s="5">
        <f t="shared" si="6"/>
        <v>0.00390625</v>
      </c>
      <c r="K59" s="5">
        <f t="shared" si="6"/>
      </c>
    </row>
    <row r="60" spans="2:11" ht="12.75">
      <c r="B60" s="5"/>
      <c r="C60" s="5">
        <f aca="true" t="shared" si="7" ref="C60:K60">IF(C10="","",B61*q)</f>
      </c>
      <c r="D60" s="5">
        <f t="shared" si="7"/>
      </c>
      <c r="E60" s="5">
        <f t="shared" si="7"/>
        <v>0.125</v>
      </c>
      <c r="F60" s="5">
        <f t="shared" si="7"/>
      </c>
      <c r="G60" s="5">
        <f t="shared" si="7"/>
        <v>0.03125</v>
      </c>
      <c r="H60" s="5">
        <f t="shared" si="7"/>
      </c>
      <c r="I60" s="5">
        <f t="shared" si="7"/>
        <v>0.0078125</v>
      </c>
      <c r="J60" s="5">
        <f t="shared" si="7"/>
      </c>
      <c r="K60" s="5">
        <f t="shared" si="7"/>
        <v>0.001953125</v>
      </c>
    </row>
    <row r="61" spans="2:11" ht="12.75">
      <c r="B61" s="5"/>
      <c r="C61" s="5">
        <f aca="true" t="shared" si="8" ref="C61:K61">IF(C11="","",B62*q)</f>
      </c>
      <c r="D61" s="5">
        <f t="shared" si="8"/>
        <v>0.25</v>
      </c>
      <c r="E61" s="5">
        <f t="shared" si="8"/>
      </c>
      <c r="F61" s="5">
        <f t="shared" si="8"/>
        <v>0.0625</v>
      </c>
      <c r="G61" s="5">
        <f t="shared" si="8"/>
      </c>
      <c r="H61" s="5">
        <f t="shared" si="8"/>
        <v>0.015625</v>
      </c>
      <c r="I61" s="5">
        <f t="shared" si="8"/>
      </c>
      <c r="J61" s="5">
        <f t="shared" si="8"/>
        <v>0.00390625</v>
      </c>
      <c r="K61" s="5">
        <f t="shared" si="8"/>
      </c>
    </row>
    <row r="62" spans="2:11" ht="12.75">
      <c r="B62" s="5"/>
      <c r="C62" s="5">
        <f aca="true" t="shared" si="9" ref="C62:K62">IF(C12="","",B63*q)</f>
        <v>0.5</v>
      </c>
      <c r="D62" s="5">
        <f t="shared" si="9"/>
      </c>
      <c r="E62" s="5">
        <f t="shared" si="9"/>
        <v>0.125</v>
      </c>
      <c r="F62" s="5">
        <f t="shared" si="9"/>
      </c>
      <c r="G62" s="5">
        <f t="shared" si="9"/>
        <v>0.03125</v>
      </c>
      <c r="H62" s="5">
        <f t="shared" si="9"/>
      </c>
      <c r="I62" s="5">
        <f t="shared" si="9"/>
        <v>0.0078125</v>
      </c>
      <c r="J62" s="5">
        <f t="shared" si="9"/>
      </c>
      <c r="K62" s="5">
        <f t="shared" si="9"/>
        <v>0.001953125</v>
      </c>
    </row>
    <row r="63" spans="2:11" ht="12.75">
      <c r="B63" s="5">
        <v>1</v>
      </c>
      <c r="C63" s="5">
        <f aca="true" t="shared" si="10" ref="C63:K63">IF(C13="","",B64*q)</f>
      </c>
      <c r="D63" s="5">
        <f t="shared" si="10"/>
        <v>0.25</v>
      </c>
      <c r="E63" s="5">
        <f t="shared" si="10"/>
      </c>
      <c r="F63" s="5">
        <f t="shared" si="10"/>
        <v>0.0625</v>
      </c>
      <c r="G63" s="5">
        <f t="shared" si="10"/>
      </c>
      <c r="H63" s="5">
        <f t="shared" si="10"/>
        <v>0.015625</v>
      </c>
      <c r="I63" s="5">
        <f t="shared" si="10"/>
      </c>
      <c r="J63" s="5">
        <f t="shared" si="10"/>
        <v>0.00390625</v>
      </c>
      <c r="K63" s="5">
        <f t="shared" si="10"/>
      </c>
    </row>
    <row r="64" spans="2:11" ht="12.75">
      <c r="B64" s="5"/>
      <c r="C64" s="5">
        <f aca="true" t="shared" si="11" ref="C64:K64">IF(C14="","",B63*(1-q))</f>
        <v>0.5</v>
      </c>
      <c r="D64" s="5">
        <f t="shared" si="11"/>
      </c>
      <c r="E64" s="5">
        <f t="shared" si="11"/>
        <v>0.125</v>
      </c>
      <c r="F64" s="5">
        <f t="shared" si="11"/>
      </c>
      <c r="G64" s="5">
        <f t="shared" si="11"/>
        <v>0.03125</v>
      </c>
      <c r="H64" s="5">
        <f t="shared" si="11"/>
      </c>
      <c r="I64" s="5">
        <f t="shared" si="11"/>
        <v>0.0078125</v>
      </c>
      <c r="J64" s="5">
        <f t="shared" si="11"/>
      </c>
      <c r="K64" s="5">
        <f t="shared" si="11"/>
        <v>0.001953125</v>
      </c>
    </row>
    <row r="65" spans="2:11" ht="12.75">
      <c r="B65" s="5"/>
      <c r="C65" s="5">
        <f aca="true" t="shared" si="12" ref="C65:K65">IF(C15="","",B64*(1-q))</f>
      </c>
      <c r="D65" s="5">
        <f t="shared" si="12"/>
        <v>0.25</v>
      </c>
      <c r="E65" s="5">
        <f t="shared" si="12"/>
      </c>
      <c r="F65" s="5">
        <f t="shared" si="12"/>
        <v>0.0625</v>
      </c>
      <c r="G65" s="5">
        <f t="shared" si="12"/>
      </c>
      <c r="H65" s="5">
        <f t="shared" si="12"/>
        <v>0.015625</v>
      </c>
      <c r="I65" s="5">
        <f t="shared" si="12"/>
      </c>
      <c r="J65" s="5">
        <f t="shared" si="12"/>
        <v>0.00390625</v>
      </c>
      <c r="K65" s="5">
        <f t="shared" si="12"/>
      </c>
    </row>
    <row r="66" spans="2:11" ht="12.75">
      <c r="B66" s="5"/>
      <c r="C66" s="5">
        <f aca="true" t="shared" si="13" ref="C66:K66">IF(C16="","",B65*(1-q))</f>
      </c>
      <c r="D66" s="5">
        <f t="shared" si="13"/>
      </c>
      <c r="E66" s="5">
        <f t="shared" si="13"/>
        <v>0.125</v>
      </c>
      <c r="F66" s="5">
        <f t="shared" si="13"/>
      </c>
      <c r="G66" s="5">
        <f t="shared" si="13"/>
        <v>0.03125</v>
      </c>
      <c r="H66" s="5">
        <f t="shared" si="13"/>
      </c>
      <c r="I66" s="5">
        <f t="shared" si="13"/>
        <v>0.0078125</v>
      </c>
      <c r="J66" s="5">
        <f t="shared" si="13"/>
      </c>
      <c r="K66" s="5">
        <f t="shared" si="13"/>
        <v>0.001953125</v>
      </c>
    </row>
    <row r="67" spans="2:11" ht="12.75">
      <c r="B67" s="5"/>
      <c r="C67" s="5">
        <f aca="true" t="shared" si="14" ref="C67:K67">IF(C17="","",B66*(1-q))</f>
      </c>
      <c r="D67" s="5">
        <f t="shared" si="14"/>
      </c>
      <c r="E67" s="5">
        <f t="shared" si="14"/>
      </c>
      <c r="F67" s="5">
        <f t="shared" si="14"/>
        <v>0.0625</v>
      </c>
      <c r="G67" s="5">
        <f t="shared" si="14"/>
      </c>
      <c r="H67" s="5">
        <f t="shared" si="14"/>
        <v>0.015625</v>
      </c>
      <c r="I67" s="5">
        <f t="shared" si="14"/>
      </c>
      <c r="J67" s="5">
        <f t="shared" si="14"/>
        <v>0.00390625</v>
      </c>
      <c r="K67" s="5">
        <f t="shared" si="14"/>
      </c>
    </row>
    <row r="68" spans="2:11" ht="12.75">
      <c r="B68" s="5"/>
      <c r="C68" s="5">
        <f aca="true" t="shared" si="15" ref="C68:K68">IF(C18="","",B67*(1-q))</f>
      </c>
      <c r="D68" s="5">
        <f t="shared" si="15"/>
      </c>
      <c r="E68" s="5">
        <f t="shared" si="15"/>
      </c>
      <c r="F68" s="5">
        <f t="shared" si="15"/>
      </c>
      <c r="G68" s="5">
        <f t="shared" si="15"/>
        <v>0.03125</v>
      </c>
      <c r="H68" s="5">
        <f t="shared" si="15"/>
      </c>
      <c r="I68" s="5">
        <f t="shared" si="15"/>
        <v>0.0078125</v>
      </c>
      <c r="J68" s="5">
        <f t="shared" si="15"/>
      </c>
      <c r="K68" s="5">
        <f t="shared" si="15"/>
        <v>0.001953125</v>
      </c>
    </row>
    <row r="69" spans="2:11" ht="12.75">
      <c r="B69" s="5"/>
      <c r="C69" s="5">
        <f aca="true" t="shared" si="16" ref="C69:K69">IF(C19="","",B68*(1-q))</f>
      </c>
      <c r="D69" s="5">
        <f t="shared" si="16"/>
      </c>
      <c r="E69" s="5">
        <f t="shared" si="16"/>
      </c>
      <c r="F69" s="5">
        <f t="shared" si="16"/>
      </c>
      <c r="G69" s="5">
        <f t="shared" si="16"/>
      </c>
      <c r="H69" s="5">
        <f t="shared" si="16"/>
        <v>0.015625</v>
      </c>
      <c r="I69" s="5">
        <f t="shared" si="16"/>
      </c>
      <c r="J69" s="5">
        <f t="shared" si="16"/>
        <v>0.00390625</v>
      </c>
      <c r="K69" s="5">
        <f t="shared" si="16"/>
      </c>
    </row>
    <row r="70" spans="2:11" ht="12.75">
      <c r="B70" s="5"/>
      <c r="C70" s="5">
        <f aca="true" t="shared" si="17" ref="C70:K70">IF(C20="","",B69*(1-q))</f>
      </c>
      <c r="D70" s="5">
        <f t="shared" si="17"/>
      </c>
      <c r="E70" s="5">
        <f t="shared" si="17"/>
      </c>
      <c r="F70" s="5">
        <f t="shared" si="17"/>
      </c>
      <c r="G70" s="5">
        <f t="shared" si="17"/>
      </c>
      <c r="H70" s="5">
        <f t="shared" si="17"/>
      </c>
      <c r="I70" s="5">
        <f t="shared" si="17"/>
        <v>0.0078125</v>
      </c>
      <c r="J70" s="5">
        <f t="shared" si="17"/>
      </c>
      <c r="K70" s="5">
        <f t="shared" si="17"/>
        <v>0.001953125</v>
      </c>
    </row>
    <row r="71" spans="2:11" ht="12.75">
      <c r="B71" s="5"/>
      <c r="C71" s="5">
        <f aca="true" t="shared" si="18" ref="C71:K71">IF(C21="","",B70*(1-q))</f>
      </c>
      <c r="D71" s="5">
        <f t="shared" si="18"/>
      </c>
      <c r="E71" s="5">
        <f t="shared" si="18"/>
      </c>
      <c r="F71" s="5">
        <f t="shared" si="18"/>
      </c>
      <c r="G71" s="5">
        <f t="shared" si="18"/>
      </c>
      <c r="H71" s="5">
        <f t="shared" si="18"/>
      </c>
      <c r="I71" s="5">
        <f t="shared" si="18"/>
      </c>
      <c r="J71" s="5">
        <f t="shared" si="18"/>
        <v>0.00390625</v>
      </c>
      <c r="K71" s="5">
        <f t="shared" si="18"/>
      </c>
    </row>
    <row r="72" spans="2:11" ht="12.75">
      <c r="B72" s="5"/>
      <c r="C72" s="5">
        <f aca="true" t="shared" si="19" ref="C72:K72">IF(C22="","",B71*(1-q))</f>
      </c>
      <c r="D72" s="5">
        <f t="shared" si="19"/>
      </c>
      <c r="E72" s="5">
        <f t="shared" si="19"/>
      </c>
      <c r="F72" s="5">
        <f t="shared" si="19"/>
      </c>
      <c r="G72" s="5">
        <f t="shared" si="19"/>
      </c>
      <c r="H72" s="5">
        <f t="shared" si="19"/>
      </c>
      <c r="I72" s="5">
        <f t="shared" si="19"/>
      </c>
      <c r="J72" s="5">
        <f t="shared" si="19"/>
      </c>
      <c r="K72" s="5">
        <f t="shared" si="19"/>
        <v>0.001953125</v>
      </c>
    </row>
    <row r="76" ht="12.75">
      <c r="B76" t="s">
        <v>12</v>
      </c>
    </row>
    <row r="78" spans="2:4" ht="12.75">
      <c r="B78" s="2" t="s">
        <v>30</v>
      </c>
      <c r="C78" s="2"/>
      <c r="D78" s="2"/>
    </row>
    <row r="79" spans="2:11" ht="12.75">
      <c r="B79" s="5">
        <f aca="true" t="shared" si="20" ref="B79:J79">IF(B4="","",B54*B29)</f>
      </c>
      <c r="C79" s="5">
        <f t="shared" si="20"/>
      </c>
      <c r="D79" s="5">
        <f t="shared" si="20"/>
      </c>
      <c r="E79" s="5">
        <f t="shared" si="20"/>
      </c>
      <c r="F79" s="5">
        <f t="shared" si="20"/>
      </c>
      <c r="G79" s="5">
        <f t="shared" si="20"/>
      </c>
      <c r="H79" s="5">
        <f t="shared" si="20"/>
      </c>
      <c r="I79" s="5">
        <f t="shared" si="20"/>
      </c>
      <c r="J79" s="5">
        <f t="shared" si="20"/>
      </c>
      <c r="K79" s="5">
        <f>IF(K4="","",K54*K29)</f>
        <v>0.001953125</v>
      </c>
    </row>
    <row r="80" spans="2:11" ht="12.75">
      <c r="B80" s="5">
        <f aca="true" t="shared" si="21" ref="B80:K80">IF(B5="","",B55*B30)</f>
      </c>
      <c r="C80" s="5">
        <f t="shared" si="21"/>
      </c>
      <c r="D80" s="5">
        <f t="shared" si="21"/>
      </c>
      <c r="E80" s="5">
        <f t="shared" si="21"/>
      </c>
      <c r="F80" s="5">
        <f t="shared" si="21"/>
      </c>
      <c r="G80" s="5">
        <f t="shared" si="21"/>
      </c>
      <c r="H80" s="5">
        <f t="shared" si="21"/>
      </c>
      <c r="I80" s="5">
        <f t="shared" si="21"/>
      </c>
      <c r="J80" s="5">
        <f t="shared" si="21"/>
        <v>0.00390625</v>
      </c>
      <c r="K80" s="5">
        <f t="shared" si="21"/>
      </c>
    </row>
    <row r="81" spans="2:11" ht="12.75">
      <c r="B81" s="5">
        <f aca="true" t="shared" si="22" ref="B81:K81">IF(B6="","",B56*B31)</f>
      </c>
      <c r="C81" s="5">
        <f t="shared" si="22"/>
      </c>
      <c r="D81" s="5">
        <f t="shared" si="22"/>
      </c>
      <c r="E81" s="5">
        <f t="shared" si="22"/>
      </c>
      <c r="F81" s="5">
        <f t="shared" si="22"/>
      </c>
      <c r="G81" s="5">
        <f t="shared" si="22"/>
      </c>
      <c r="H81" s="5">
        <f t="shared" si="22"/>
      </c>
      <c r="I81" s="5">
        <f t="shared" si="22"/>
        <v>0.0078125</v>
      </c>
      <c r="J81" s="5">
        <f t="shared" si="22"/>
      </c>
      <c r="K81" s="5">
        <f t="shared" si="22"/>
        <v>0.017578125</v>
      </c>
    </row>
    <row r="82" spans="2:11" ht="12.75">
      <c r="B82" s="5">
        <f aca="true" t="shared" si="23" ref="B82:K82">IF(B7="","",B57*B32)</f>
      </c>
      <c r="C82" s="5">
        <f t="shared" si="23"/>
      </c>
      <c r="D82" s="5">
        <f t="shared" si="23"/>
      </c>
      <c r="E82" s="5">
        <f t="shared" si="23"/>
      </c>
      <c r="F82" s="5">
        <f t="shared" si="23"/>
      </c>
      <c r="G82" s="5">
        <f t="shared" si="23"/>
      </c>
      <c r="H82" s="5">
        <f t="shared" si="23"/>
        <v>0.015625</v>
      </c>
      <c r="I82" s="5">
        <f t="shared" si="23"/>
      </c>
      <c r="J82" s="5">
        <f t="shared" si="23"/>
        <v>0.03125</v>
      </c>
      <c r="K82" s="5">
        <f t="shared" si="23"/>
      </c>
    </row>
    <row r="83" spans="2:11" ht="12.75">
      <c r="B83" s="5">
        <f aca="true" t="shared" si="24" ref="B83:K83">IF(B8="","",B58*B33)</f>
      </c>
      <c r="C83" s="5">
        <f t="shared" si="24"/>
      </c>
      <c r="D83" s="5">
        <f t="shared" si="24"/>
      </c>
      <c r="E83" s="5">
        <f t="shared" si="24"/>
      </c>
      <c r="F83" s="5">
        <f t="shared" si="24"/>
      </c>
      <c r="G83" s="5">
        <f t="shared" si="24"/>
        <v>0.03125</v>
      </c>
      <c r="H83" s="5">
        <f t="shared" si="24"/>
      </c>
      <c r="I83" s="5">
        <f t="shared" si="24"/>
        <v>0.0546875</v>
      </c>
      <c r="J83" s="5">
        <f t="shared" si="24"/>
      </c>
      <c r="K83" s="5">
        <f t="shared" si="24"/>
        <v>0.0703125</v>
      </c>
    </row>
    <row r="84" spans="2:11" ht="12.75">
      <c r="B84" s="5">
        <f aca="true" t="shared" si="25" ref="B84:K84">IF(B9="","",B59*B34)</f>
      </c>
      <c r="C84" s="5">
        <f t="shared" si="25"/>
      </c>
      <c r="D84" s="5">
        <f t="shared" si="25"/>
      </c>
      <c r="E84" s="5">
        <f t="shared" si="25"/>
      </c>
      <c r="F84" s="5">
        <f t="shared" si="25"/>
        <v>0.0625</v>
      </c>
      <c r="G84" s="5">
        <f t="shared" si="25"/>
      </c>
      <c r="H84" s="5">
        <f t="shared" si="25"/>
        <v>0.09375</v>
      </c>
      <c r="I84" s="5">
        <f t="shared" si="25"/>
      </c>
      <c r="J84" s="5">
        <f t="shared" si="25"/>
        <v>0.109375</v>
      </c>
      <c r="K84" s="5">
        <f t="shared" si="25"/>
      </c>
    </row>
    <row r="85" spans="2:11" ht="12.75">
      <c r="B85" s="5">
        <f aca="true" t="shared" si="26" ref="B85:K85">IF(B10="","",B60*B35)</f>
      </c>
      <c r="C85" s="5">
        <f t="shared" si="26"/>
      </c>
      <c r="D85" s="5">
        <f t="shared" si="26"/>
      </c>
      <c r="E85" s="5">
        <f t="shared" si="26"/>
        <v>0.125</v>
      </c>
      <c r="F85" s="5">
        <f t="shared" si="26"/>
      </c>
      <c r="G85" s="5">
        <f t="shared" si="26"/>
        <v>0.15625</v>
      </c>
      <c r="H85" s="5">
        <f t="shared" si="26"/>
      </c>
      <c r="I85" s="5">
        <f t="shared" si="26"/>
        <v>0.1640625</v>
      </c>
      <c r="J85" s="5">
        <f t="shared" si="26"/>
      </c>
      <c r="K85" s="5">
        <f t="shared" si="26"/>
        <v>0.1640625</v>
      </c>
    </row>
    <row r="86" spans="2:11" ht="12.75">
      <c r="B86" s="5">
        <f aca="true" t="shared" si="27" ref="B86:K86">IF(B11="","",B61*B36)</f>
      </c>
      <c r="C86" s="5">
        <f t="shared" si="27"/>
      </c>
      <c r="D86" s="5">
        <f t="shared" si="27"/>
        <v>0.25</v>
      </c>
      <c r="E86" s="5">
        <f t="shared" si="27"/>
      </c>
      <c r="F86" s="5">
        <f t="shared" si="27"/>
        <v>0.25</v>
      </c>
      <c r="G86" s="5">
        <f t="shared" si="27"/>
      </c>
      <c r="H86" s="5">
        <f t="shared" si="27"/>
        <v>0.234375</v>
      </c>
      <c r="I86" s="5">
        <f t="shared" si="27"/>
      </c>
      <c r="J86" s="5">
        <f t="shared" si="27"/>
        <v>0.21875</v>
      </c>
      <c r="K86" s="5">
        <f t="shared" si="27"/>
      </c>
    </row>
    <row r="87" spans="2:11" ht="12.75">
      <c r="B87" s="5">
        <f aca="true" t="shared" si="28" ref="B87:K87">IF(B12="","",B62*B37)</f>
      </c>
      <c r="C87" s="5">
        <f t="shared" si="28"/>
        <v>0.5</v>
      </c>
      <c r="D87" s="5">
        <f t="shared" si="28"/>
      </c>
      <c r="E87" s="5">
        <f t="shared" si="28"/>
        <v>0.375</v>
      </c>
      <c r="F87" s="5">
        <f t="shared" si="28"/>
      </c>
      <c r="G87" s="5">
        <f t="shared" si="28"/>
        <v>0.3125</v>
      </c>
      <c r="H87" s="5">
        <f t="shared" si="28"/>
      </c>
      <c r="I87" s="5">
        <f t="shared" si="28"/>
        <v>0.2734375</v>
      </c>
      <c r="J87" s="5">
        <f t="shared" si="28"/>
      </c>
      <c r="K87" s="5">
        <f t="shared" si="28"/>
        <v>0.24609375</v>
      </c>
    </row>
    <row r="88" spans="2:11" ht="12.75">
      <c r="B88" s="5">
        <f aca="true" t="shared" si="29" ref="B88:K88">IF(B13="","",B63*B38)</f>
        <v>1</v>
      </c>
      <c r="C88" s="5">
        <f t="shared" si="29"/>
      </c>
      <c r="D88" s="5">
        <f t="shared" si="29"/>
        <v>0.5</v>
      </c>
      <c r="E88" s="5">
        <f t="shared" si="29"/>
      </c>
      <c r="F88" s="5">
        <f t="shared" si="29"/>
        <v>0.375</v>
      </c>
      <c r="G88" s="5">
        <f t="shared" si="29"/>
      </c>
      <c r="H88" s="5">
        <f t="shared" si="29"/>
        <v>0.3125</v>
      </c>
      <c r="I88" s="5">
        <f t="shared" si="29"/>
      </c>
      <c r="J88" s="5">
        <f t="shared" si="29"/>
        <v>0.2734375</v>
      </c>
      <c r="K88" s="5">
        <f t="shared" si="29"/>
      </c>
    </row>
    <row r="89" spans="2:11" ht="12.75">
      <c r="B89" s="5">
        <f aca="true" t="shared" si="30" ref="B89:K89">IF(B14="","",B64*B39)</f>
      </c>
      <c r="C89" s="5">
        <f t="shared" si="30"/>
        <v>0.5</v>
      </c>
      <c r="D89" s="5">
        <f t="shared" si="30"/>
      </c>
      <c r="E89" s="5">
        <f t="shared" si="30"/>
        <v>0.375</v>
      </c>
      <c r="F89" s="5">
        <f t="shared" si="30"/>
      </c>
      <c r="G89" s="5">
        <f t="shared" si="30"/>
        <v>0.3125</v>
      </c>
      <c r="H89" s="5">
        <f t="shared" si="30"/>
      </c>
      <c r="I89" s="5">
        <f t="shared" si="30"/>
        <v>0.2734375</v>
      </c>
      <c r="J89" s="5">
        <f t="shared" si="30"/>
      </c>
      <c r="K89" s="5">
        <f t="shared" si="30"/>
        <v>0.24609375</v>
      </c>
    </row>
    <row r="90" spans="2:11" ht="12.75">
      <c r="B90" s="5">
        <f aca="true" t="shared" si="31" ref="B90:K90">IF(B15="","",B65*B40)</f>
      </c>
      <c r="C90" s="5">
        <f t="shared" si="31"/>
      </c>
      <c r="D90" s="5">
        <f t="shared" si="31"/>
        <v>0.25</v>
      </c>
      <c r="E90" s="5">
        <f t="shared" si="31"/>
      </c>
      <c r="F90" s="5">
        <f t="shared" si="31"/>
        <v>0.25</v>
      </c>
      <c r="G90" s="5">
        <f t="shared" si="31"/>
      </c>
      <c r="H90" s="5">
        <f t="shared" si="31"/>
        <v>0.234375</v>
      </c>
      <c r="I90" s="5">
        <f t="shared" si="31"/>
      </c>
      <c r="J90" s="5">
        <f t="shared" si="31"/>
        <v>0.21875</v>
      </c>
      <c r="K90" s="5">
        <f t="shared" si="31"/>
      </c>
    </row>
    <row r="91" spans="2:11" ht="12.75">
      <c r="B91" s="5">
        <f aca="true" t="shared" si="32" ref="B91:K91">IF(B16="","",B66*B41)</f>
      </c>
      <c r="C91" s="5">
        <f t="shared" si="32"/>
      </c>
      <c r="D91" s="5">
        <f t="shared" si="32"/>
      </c>
      <c r="E91" s="5">
        <f t="shared" si="32"/>
        <v>0.125</v>
      </c>
      <c r="F91" s="5">
        <f t="shared" si="32"/>
      </c>
      <c r="G91" s="5">
        <f t="shared" si="32"/>
        <v>0.15625</v>
      </c>
      <c r="H91" s="5">
        <f t="shared" si="32"/>
      </c>
      <c r="I91" s="5">
        <f t="shared" si="32"/>
        <v>0.1640625</v>
      </c>
      <c r="J91" s="5">
        <f t="shared" si="32"/>
      </c>
      <c r="K91" s="5">
        <f t="shared" si="32"/>
        <v>0.1640625</v>
      </c>
    </row>
    <row r="92" spans="2:11" ht="12.75">
      <c r="B92" s="5">
        <f aca="true" t="shared" si="33" ref="B92:K92">IF(B17="","",B67*B42)</f>
      </c>
      <c r="C92" s="5">
        <f t="shared" si="33"/>
      </c>
      <c r="D92" s="5">
        <f t="shared" si="33"/>
      </c>
      <c r="E92" s="5">
        <f t="shared" si="33"/>
      </c>
      <c r="F92" s="5">
        <f t="shared" si="33"/>
        <v>0.0625</v>
      </c>
      <c r="G92" s="5">
        <f t="shared" si="33"/>
      </c>
      <c r="H92" s="5">
        <f t="shared" si="33"/>
        <v>0.09375</v>
      </c>
      <c r="I92" s="5">
        <f t="shared" si="33"/>
      </c>
      <c r="J92" s="5">
        <f t="shared" si="33"/>
        <v>0.109375</v>
      </c>
      <c r="K92" s="5">
        <f t="shared" si="33"/>
      </c>
    </row>
    <row r="93" spans="2:11" ht="12.75">
      <c r="B93" s="5">
        <f aca="true" t="shared" si="34" ref="B93:K93">IF(B18="","",B68*B43)</f>
      </c>
      <c r="C93" s="5">
        <f t="shared" si="34"/>
      </c>
      <c r="D93" s="5">
        <f t="shared" si="34"/>
      </c>
      <c r="E93" s="5">
        <f t="shared" si="34"/>
      </c>
      <c r="F93" s="5">
        <f t="shared" si="34"/>
      </c>
      <c r="G93" s="5">
        <f t="shared" si="34"/>
        <v>0.03125</v>
      </c>
      <c r="H93" s="5">
        <f t="shared" si="34"/>
      </c>
      <c r="I93" s="5">
        <f t="shared" si="34"/>
        <v>0.0546875</v>
      </c>
      <c r="J93" s="5">
        <f t="shared" si="34"/>
      </c>
      <c r="K93" s="5">
        <f t="shared" si="34"/>
        <v>0.0703125</v>
      </c>
    </row>
    <row r="94" spans="2:11" ht="12.75">
      <c r="B94" s="5">
        <f aca="true" t="shared" si="35" ref="B94:K94">IF(B19="","",B69*B44)</f>
      </c>
      <c r="C94" s="5">
        <f t="shared" si="35"/>
      </c>
      <c r="D94" s="5">
        <f t="shared" si="35"/>
      </c>
      <c r="E94" s="5">
        <f t="shared" si="35"/>
      </c>
      <c r="F94" s="5">
        <f t="shared" si="35"/>
      </c>
      <c r="G94" s="5">
        <f t="shared" si="35"/>
      </c>
      <c r="H94" s="5">
        <f t="shared" si="35"/>
        <v>0.015625</v>
      </c>
      <c r="I94" s="5">
        <f t="shared" si="35"/>
      </c>
      <c r="J94" s="5">
        <f t="shared" si="35"/>
        <v>0.03125</v>
      </c>
      <c r="K94" s="5">
        <f t="shared" si="35"/>
      </c>
    </row>
    <row r="95" spans="2:11" ht="12.75">
      <c r="B95" s="5">
        <f aca="true" t="shared" si="36" ref="B95:K95">IF(B20="","",B70*B45)</f>
      </c>
      <c r="C95" s="5">
        <f t="shared" si="36"/>
      </c>
      <c r="D95" s="5">
        <f t="shared" si="36"/>
      </c>
      <c r="E95" s="5">
        <f t="shared" si="36"/>
      </c>
      <c r="F95" s="5">
        <f t="shared" si="36"/>
      </c>
      <c r="G95" s="5">
        <f t="shared" si="36"/>
      </c>
      <c r="H95" s="5">
        <f t="shared" si="36"/>
      </c>
      <c r="I95" s="5">
        <f t="shared" si="36"/>
        <v>0.0078125</v>
      </c>
      <c r="J95" s="5">
        <f t="shared" si="36"/>
      </c>
      <c r="K95" s="5">
        <f t="shared" si="36"/>
        <v>0.017578125</v>
      </c>
    </row>
    <row r="96" spans="2:11" ht="12.75">
      <c r="B96" s="5">
        <f aca="true" t="shared" si="37" ref="B96:K96">IF(B21="","",B71*B46)</f>
      </c>
      <c r="C96" s="5">
        <f t="shared" si="37"/>
      </c>
      <c r="D96" s="5">
        <f t="shared" si="37"/>
      </c>
      <c r="E96" s="5">
        <f t="shared" si="37"/>
      </c>
      <c r="F96" s="5">
        <f t="shared" si="37"/>
      </c>
      <c r="G96" s="5">
        <f t="shared" si="37"/>
      </c>
      <c r="H96" s="5">
        <f t="shared" si="37"/>
      </c>
      <c r="I96" s="5">
        <f t="shared" si="37"/>
      </c>
      <c r="J96" s="5">
        <f t="shared" si="37"/>
        <v>0.00390625</v>
      </c>
      <c r="K96" s="5">
        <f t="shared" si="37"/>
      </c>
    </row>
    <row r="97" spans="2:11" ht="12.75">
      <c r="B97" s="5">
        <f aca="true" t="shared" si="38" ref="B97:K97">IF(B22="","",B72*B47)</f>
      </c>
      <c r="C97" s="5">
        <f t="shared" si="38"/>
      </c>
      <c r="D97" s="5">
        <f t="shared" si="38"/>
      </c>
      <c r="E97" s="5">
        <f t="shared" si="38"/>
      </c>
      <c r="F97" s="5">
        <f t="shared" si="38"/>
      </c>
      <c r="G97" s="5">
        <f t="shared" si="38"/>
      </c>
      <c r="H97" s="5">
        <f t="shared" si="38"/>
      </c>
      <c r="I97" s="5">
        <f t="shared" si="38"/>
      </c>
      <c r="J97" s="5">
        <f t="shared" si="38"/>
      </c>
      <c r="K97" s="5">
        <f t="shared" si="38"/>
        <v>0.001953125</v>
      </c>
    </row>
    <row r="99" spans="2:11" ht="12.75">
      <c r="B99" t="s">
        <v>10</v>
      </c>
      <c r="C99">
        <f aca="true" t="shared" si="39" ref="C99:K99">SUM(C79:C97)</f>
        <v>1</v>
      </c>
      <c r="D99">
        <f t="shared" si="39"/>
        <v>1</v>
      </c>
      <c r="E99">
        <f t="shared" si="39"/>
        <v>1</v>
      </c>
      <c r="F99">
        <f t="shared" si="39"/>
        <v>1</v>
      </c>
      <c r="G99">
        <f t="shared" si="39"/>
        <v>1</v>
      </c>
      <c r="H99">
        <f t="shared" si="39"/>
        <v>1</v>
      </c>
      <c r="I99">
        <f t="shared" si="39"/>
        <v>1</v>
      </c>
      <c r="J99">
        <f t="shared" si="39"/>
        <v>1</v>
      </c>
      <c r="K99">
        <f t="shared" si="39"/>
        <v>1</v>
      </c>
    </row>
    <row r="100" ht="12.75">
      <c r="B100" t="s">
        <v>29</v>
      </c>
    </row>
    <row r="103" ht="12.75">
      <c r="B103" t="s">
        <v>39</v>
      </c>
    </row>
    <row r="105" spans="2:7" ht="12.75">
      <c r="B105" t="s">
        <v>14</v>
      </c>
      <c r="G105" s="29">
        <f>parameters!B21</f>
        <v>0.4106455339734803</v>
      </c>
    </row>
    <row r="107" spans="2:11" ht="12.75">
      <c r="B107" s="5"/>
      <c r="C107" s="5">
        <f aca="true" t="shared" si="40" ref="C107:J107">IF(C4="","",B108*$G$105)</f>
      </c>
      <c r="D107" s="5">
        <f t="shared" si="40"/>
      </c>
      <c r="E107" s="5">
        <f t="shared" si="40"/>
      </c>
      <c r="F107" s="5">
        <f t="shared" si="40"/>
      </c>
      <c r="G107" s="5">
        <f t="shared" si="40"/>
      </c>
      <c r="H107" s="5">
        <f t="shared" si="40"/>
      </c>
      <c r="I107" s="5">
        <f t="shared" si="40"/>
      </c>
      <c r="J107" s="5">
        <f t="shared" si="40"/>
      </c>
      <c r="K107" s="5">
        <f>IF(K4="","",J108*$G$105)</f>
        <v>0.0003320503449099117</v>
      </c>
    </row>
    <row r="108" spans="2:11" ht="12.75">
      <c r="B108" s="5"/>
      <c r="C108" s="5">
        <f aca="true" t="shared" si="41" ref="C108:K108">IF(C5="","",B109*$G$105)</f>
      </c>
      <c r="D108" s="5">
        <f t="shared" si="41"/>
      </c>
      <c r="E108" s="5">
        <f t="shared" si="41"/>
      </c>
      <c r="F108" s="5">
        <f t="shared" si="41"/>
      </c>
      <c r="G108" s="5">
        <f t="shared" si="41"/>
      </c>
      <c r="H108" s="5">
        <f t="shared" si="41"/>
      </c>
      <c r="I108" s="5">
        <f t="shared" si="41"/>
      </c>
      <c r="J108" s="5">
        <f t="shared" si="41"/>
        <v>0.0008086057619985115</v>
      </c>
      <c r="K108" s="5">
        <f t="shared" si="41"/>
      </c>
    </row>
    <row r="109" spans="2:11" ht="12.75">
      <c r="B109" s="5"/>
      <c r="C109" s="5">
        <f aca="true" t="shared" si="42" ref="C109:K109">IF(C6="","",B110*$G$105)</f>
      </c>
      <c r="D109" s="5">
        <f t="shared" si="42"/>
      </c>
      <c r="E109" s="5">
        <f t="shared" si="42"/>
      </c>
      <c r="F109" s="5">
        <f t="shared" si="42"/>
      </c>
      <c r="G109" s="5">
        <f t="shared" si="42"/>
      </c>
      <c r="H109" s="5">
        <f t="shared" si="42"/>
      </c>
      <c r="I109" s="5">
        <f t="shared" si="42"/>
        <v>0.0019691088666526973</v>
      </c>
      <c r="J109" s="5">
        <f t="shared" si="42"/>
      </c>
      <c r="K109" s="5">
        <f t="shared" si="42"/>
        <v>0.00047655541708859997</v>
      </c>
    </row>
    <row r="110" spans="2:11" ht="12.75">
      <c r="B110" s="5"/>
      <c r="C110" s="5">
        <f aca="true" t="shared" si="43" ref="C110:K110">IF(C7="","",B111*$G$105)</f>
      </c>
      <c r="D110" s="5">
        <f t="shared" si="43"/>
      </c>
      <c r="E110" s="5">
        <f t="shared" si="43"/>
      </c>
      <c r="F110" s="5">
        <f t="shared" si="43"/>
      </c>
      <c r="G110" s="5">
        <f t="shared" si="43"/>
      </c>
      <c r="H110" s="5">
        <f t="shared" si="43"/>
        <v>0.004795154710680144</v>
      </c>
      <c r="I110" s="5">
        <f t="shared" si="43"/>
      </c>
      <c r="J110" s="5">
        <f t="shared" si="43"/>
        <v>0.0011605031046541862</v>
      </c>
      <c r="K110" s="5">
        <f t="shared" si="43"/>
      </c>
    </row>
    <row r="111" spans="2:11" ht="12.75">
      <c r="B111" s="5"/>
      <c r="C111" s="5">
        <f aca="true" t="shared" si="44" ref="C111:K111">IF(C8="","",B112*$G$105)</f>
      </c>
      <c r="D111" s="5">
        <f t="shared" si="44"/>
      </c>
      <c r="E111" s="5">
        <f t="shared" si="44"/>
      </c>
      <c r="F111" s="5">
        <f t="shared" si="44"/>
      </c>
      <c r="G111" s="5">
        <f t="shared" si="44"/>
        <v>0.0116771139924045</v>
      </c>
      <c r="H111" s="5">
        <f t="shared" si="44"/>
      </c>
      <c r="I111" s="5">
        <f t="shared" si="44"/>
        <v>0.002826045844027448</v>
      </c>
      <c r="J111" s="5">
        <f t="shared" si="44"/>
      </c>
      <c r="K111" s="5">
        <f t="shared" si="44"/>
        <v>0.0006839476875655862</v>
      </c>
    </row>
    <row r="112" spans="2:11" ht="12.75">
      <c r="B112" s="5"/>
      <c r="C112" s="5">
        <f aca="true" t="shared" si="45" ref="C112:K112">IF(C9="","",B113*$G$105)</f>
      </c>
      <c r="D112" s="5">
        <f t="shared" si="45"/>
      </c>
      <c r="E112" s="5">
        <f t="shared" si="45"/>
      </c>
      <c r="F112" s="5">
        <f t="shared" si="45"/>
        <v>0.02843599412713597</v>
      </c>
      <c r="G112" s="5">
        <f t="shared" si="45"/>
      </c>
      <c r="H112" s="5">
        <f t="shared" si="45"/>
        <v>0.006881959281724358</v>
      </c>
      <c r="I112" s="5">
        <f t="shared" si="45"/>
      </c>
      <c r="J112" s="5">
        <f t="shared" si="45"/>
        <v>0.001665542739373262</v>
      </c>
      <c r="K112" s="5">
        <f t="shared" si="45"/>
      </c>
    </row>
    <row r="113" spans="2:11" ht="12.75">
      <c r="B113" s="5"/>
      <c r="C113" s="5">
        <f aca="true" t="shared" si="46" ref="C113:K113">IF(C10="","",B114*$G$105)</f>
      </c>
      <c r="D113" s="5">
        <f t="shared" si="46"/>
      </c>
      <c r="E113" s="5">
        <f t="shared" si="46"/>
        <v>0.06924705561018565</v>
      </c>
      <c r="F113" s="5">
        <f t="shared" si="46"/>
      </c>
      <c r="G113" s="5">
        <f t="shared" si="46"/>
        <v>0.016758880134731476</v>
      </c>
      <c r="H113" s="5">
        <f t="shared" si="46"/>
      </c>
      <c r="I113" s="5">
        <f t="shared" si="46"/>
        <v>0.00405591343769691</v>
      </c>
      <c r="J113" s="5">
        <f t="shared" si="46"/>
      </c>
      <c r="K113" s="5">
        <f t="shared" si="46"/>
        <v>0.0009815950518076758</v>
      </c>
    </row>
    <row r="114" spans="2:11" ht="12.75">
      <c r="B114" s="5"/>
      <c r="C114" s="5">
        <f aca="true" t="shared" si="47" ref="C114:K114">IF(C11="","",B115*$G$105)</f>
      </c>
      <c r="D114" s="5">
        <f t="shared" si="47"/>
        <v>0.16862975457236476</v>
      </c>
      <c r="E114" s="5">
        <f t="shared" si="47"/>
      </c>
      <c r="F114" s="5">
        <f t="shared" si="47"/>
        <v>0.04081106148304969</v>
      </c>
      <c r="G114" s="5">
        <f t="shared" si="47"/>
      </c>
      <c r="H114" s="5">
        <f t="shared" si="47"/>
        <v>0.009876920853007117</v>
      </c>
      <c r="I114" s="5">
        <f t="shared" si="47"/>
      </c>
      <c r="J114" s="5">
        <f t="shared" si="47"/>
        <v>0.002390370698323649</v>
      </c>
      <c r="K114" s="5">
        <f t="shared" si="47"/>
      </c>
    </row>
    <row r="115" spans="2:11" ht="12.75">
      <c r="B115" s="5"/>
      <c r="C115" s="5">
        <f aca="true" t="shared" si="48" ref="C115:K115">IF(C12="","",B116*$G$105)</f>
        <v>0.4106455339734803</v>
      </c>
      <c r="D115" s="5">
        <f t="shared" si="48"/>
      </c>
      <c r="E115" s="5">
        <f t="shared" si="48"/>
        <v>0.09938269896217912</v>
      </c>
      <c r="F115" s="5">
        <f t="shared" si="48"/>
      </c>
      <c r="G115" s="5">
        <f t="shared" si="48"/>
        <v>0.024052181348318217</v>
      </c>
      <c r="H115" s="5">
        <f t="shared" si="48"/>
      </c>
      <c r="I115" s="5">
        <f t="shared" si="48"/>
        <v>0.0058210074153102085</v>
      </c>
      <c r="J115" s="5">
        <f t="shared" si="48"/>
      </c>
      <c r="K115" s="5">
        <f t="shared" si="48"/>
        <v>0.001408775646515973</v>
      </c>
    </row>
    <row r="116" spans="2:11" ht="12.75">
      <c r="B116" s="5">
        <f>1</f>
        <v>1</v>
      </c>
      <c r="C116" s="5">
        <f aca="true" t="shared" si="49" ref="C116:K116">IF(C13="","",B117*$G$105)</f>
      </c>
      <c r="D116" s="5">
        <f t="shared" si="49"/>
        <v>0.24201577940111557</v>
      </c>
      <c r="E116" s="5">
        <f t="shared" si="49"/>
      </c>
      <c r="F116" s="5">
        <f t="shared" si="49"/>
        <v>0.05857163747912943</v>
      </c>
      <c r="G116" s="5">
        <f t="shared" si="49"/>
      </c>
      <c r="H116" s="5">
        <f t="shared" si="49"/>
        <v>0.014175260495311101</v>
      </c>
      <c r="I116" s="5">
        <f t="shared" si="49"/>
      </c>
      <c r="J116" s="5">
        <f t="shared" si="49"/>
        <v>0.0034306367169865595</v>
      </c>
      <c r="K116" s="5">
        <f t="shared" si="49"/>
      </c>
    </row>
    <row r="117" spans="2:11" ht="12.75">
      <c r="B117" s="5"/>
      <c r="C117" s="5">
        <f aca="true" t="shared" si="50" ref="C117:J117">IF(C14="","",B116*(1-$G$105))</f>
        <v>0.5893544660265198</v>
      </c>
      <c r="D117" s="5">
        <f t="shared" si="50"/>
      </c>
      <c r="E117" s="5">
        <f t="shared" si="50"/>
        <v>0.14263308043893647</v>
      </c>
      <c r="F117" s="5">
        <f t="shared" si="50"/>
      </c>
      <c r="G117" s="5">
        <f t="shared" si="50"/>
        <v>0.03451945613081122</v>
      </c>
      <c r="H117" s="5">
        <f t="shared" si="50"/>
      </c>
      <c r="I117" s="5">
        <f t="shared" si="50"/>
        <v>0.008354253080000894</v>
      </c>
      <c r="J117" s="5">
        <f t="shared" si="50"/>
      </c>
      <c r="K117" s="5">
        <f>IF(K14="","",J116*(1-$G$105))</f>
        <v>0.0020218610704705866</v>
      </c>
    </row>
    <row r="118" spans="2:11" ht="12.75">
      <c r="B118" s="5"/>
      <c r="C118" s="5">
        <f aca="true" t="shared" si="51" ref="C118:K118">IF(C15="","",B117*(1-$G$105))</f>
      </c>
      <c r="D118" s="5">
        <f t="shared" si="51"/>
        <v>0.34733868662540424</v>
      </c>
      <c r="E118" s="5">
        <f t="shared" si="51"/>
      </c>
      <c r="F118" s="5">
        <f t="shared" si="51"/>
        <v>0.08406144295980704</v>
      </c>
      <c r="G118" s="5">
        <f t="shared" si="51"/>
      </c>
      <c r="H118" s="5">
        <f t="shared" si="51"/>
        <v>0.02034419563550012</v>
      </c>
      <c r="I118" s="5">
        <f t="shared" si="51"/>
      </c>
      <c r="J118" s="5">
        <f t="shared" si="51"/>
        <v>0.004923616363014335</v>
      </c>
      <c r="K118" s="5">
        <f t="shared" si="51"/>
      </c>
    </row>
    <row r="119" spans="2:11" ht="12.75">
      <c r="B119" s="5"/>
      <c r="C119" s="5">
        <f aca="true" t="shared" si="52" ref="C119:K119">IF(C16="","",B118*(1-$G$105))</f>
      </c>
      <c r="D119" s="5">
        <f t="shared" si="52"/>
      </c>
      <c r="E119" s="5">
        <f t="shared" si="52"/>
        <v>0.2047056061864678</v>
      </c>
      <c r="F119" s="5">
        <f t="shared" si="52"/>
      </c>
      <c r="G119" s="5">
        <f t="shared" si="52"/>
        <v>0.049541986828995827</v>
      </c>
      <c r="H119" s="5">
        <f t="shared" si="52"/>
      </c>
      <c r="I119" s="5">
        <f t="shared" si="52"/>
        <v>0.011989942555499226</v>
      </c>
      <c r="J119" s="5">
        <f t="shared" si="52"/>
      </c>
      <c r="K119" s="5">
        <f t="shared" si="52"/>
        <v>0.0029017552925437486</v>
      </c>
    </row>
    <row r="120" spans="2:11" ht="12.75">
      <c r="B120" s="5"/>
      <c r="C120" s="5">
        <f aca="true" t="shared" si="53" ref="C120:K120">IF(C17="","",B119*(1-$G$105))</f>
      </c>
      <c r="D120" s="5">
        <f t="shared" si="53"/>
      </c>
      <c r="E120" s="5">
        <f t="shared" si="53"/>
      </c>
      <c r="F120" s="5">
        <f t="shared" si="53"/>
        <v>0.12064416322666077</v>
      </c>
      <c r="G120" s="5">
        <f t="shared" si="53"/>
      </c>
      <c r="H120" s="5">
        <f t="shared" si="53"/>
        <v>0.02919779119349571</v>
      </c>
      <c r="I120" s="5">
        <f t="shared" si="53"/>
      </c>
      <c r="J120" s="5">
        <f t="shared" si="53"/>
        <v>0.007066326192484892</v>
      </c>
      <c r="K120" s="5">
        <f t="shared" si="53"/>
      </c>
    </row>
    <row r="121" spans="2:11" ht="12.75">
      <c r="B121" s="5"/>
      <c r="C121" s="5">
        <f aca="true" t="shared" si="54" ref="C121:K121">IF(C18="","",B120*(1-$G$105))</f>
      </c>
      <c r="D121" s="5">
        <f t="shared" si="54"/>
      </c>
      <c r="E121" s="5">
        <f t="shared" si="54"/>
      </c>
      <c r="F121" s="5">
        <f t="shared" si="54"/>
      </c>
      <c r="G121" s="5">
        <f t="shared" si="54"/>
        <v>0.07110217639766495</v>
      </c>
      <c r="H121" s="5">
        <f t="shared" si="54"/>
      </c>
      <c r="I121" s="5">
        <f t="shared" si="54"/>
        <v>0.017207848637996483</v>
      </c>
      <c r="J121" s="5">
        <f t="shared" si="54"/>
      </c>
      <c r="K121" s="5">
        <f t="shared" si="54"/>
        <v>0.004164570899941144</v>
      </c>
    </row>
    <row r="122" spans="2:11" ht="12.75">
      <c r="B122" s="5"/>
      <c r="C122" s="5">
        <f aca="true" t="shared" si="55" ref="C122:K122">IF(C19="","",B121*(1-$G$105))</f>
      </c>
      <c r="D122" s="5">
        <f t="shared" si="55"/>
      </c>
      <c r="E122" s="5">
        <f t="shared" si="55"/>
      </c>
      <c r="F122" s="5">
        <f t="shared" si="55"/>
      </c>
      <c r="G122" s="5">
        <f t="shared" si="55"/>
      </c>
      <c r="H122" s="5">
        <f t="shared" si="55"/>
        <v>0.04190438520416924</v>
      </c>
      <c r="I122" s="5">
        <f t="shared" si="55"/>
      </c>
      <c r="J122" s="5">
        <f t="shared" si="55"/>
        <v>0.010141522445511593</v>
      </c>
      <c r="K122" s="5">
        <f t="shared" si="55"/>
      </c>
    </row>
    <row r="123" spans="2:11" ht="12.75">
      <c r="B123" s="5"/>
      <c r="C123" s="5">
        <f aca="true" t="shared" si="56" ref="C123:K123">IF(C20="","",B122*(1-$G$105))</f>
      </c>
      <c r="D123" s="5">
        <f t="shared" si="56"/>
      </c>
      <c r="E123" s="5">
        <f t="shared" si="56"/>
      </c>
      <c r="F123" s="5">
        <f t="shared" si="56"/>
      </c>
      <c r="G123" s="5">
        <f t="shared" si="56"/>
      </c>
      <c r="H123" s="5">
        <f t="shared" si="56"/>
      </c>
      <c r="I123" s="5">
        <f t="shared" si="56"/>
        <v>0.024696536566172756</v>
      </c>
      <c r="J123" s="5">
        <f t="shared" si="56"/>
      </c>
      <c r="K123" s="5">
        <f t="shared" si="56"/>
        <v>0.005976951545570449</v>
      </c>
    </row>
    <row r="124" spans="2:11" ht="12.75">
      <c r="B124" s="5"/>
      <c r="C124" s="5">
        <f aca="true" t="shared" si="57" ref="C124:K124">IF(C21="","",B123*(1-$G$105))</f>
      </c>
      <c r="D124" s="5">
        <f t="shared" si="57"/>
      </c>
      <c r="E124" s="5">
        <f t="shared" si="57"/>
      </c>
      <c r="F124" s="5">
        <f t="shared" si="57"/>
      </c>
      <c r="G124" s="5">
        <f t="shared" si="57"/>
      </c>
      <c r="H124" s="5">
        <f t="shared" si="57"/>
      </c>
      <c r="I124" s="5">
        <f t="shared" si="57"/>
      </c>
      <c r="J124" s="5">
        <f t="shared" si="57"/>
        <v>0.014555014120661165</v>
      </c>
      <c r="K124" s="5">
        <f t="shared" si="57"/>
      </c>
    </row>
    <row r="125" spans="2:11" ht="12.75">
      <c r="B125" s="5"/>
      <c r="C125" s="5">
        <f aca="true" t="shared" si="58" ref="C125:K125">IF(C22="","",B124*(1-$G$105))</f>
      </c>
      <c r="D125" s="5">
        <f t="shared" si="58"/>
      </c>
      <c r="E125" s="5">
        <f t="shared" si="58"/>
      </c>
      <c r="F125" s="5">
        <f t="shared" si="58"/>
      </c>
      <c r="G125" s="5">
        <f t="shared" si="58"/>
      </c>
      <c r="H125" s="5">
        <f t="shared" si="58"/>
      </c>
      <c r="I125" s="5">
        <f t="shared" si="58"/>
      </c>
      <c r="J125" s="5">
        <f t="shared" si="58"/>
      </c>
      <c r="K125" s="5">
        <f t="shared" si="58"/>
        <v>0.008578062575090716</v>
      </c>
    </row>
    <row r="128" spans="2:5" ht="12.75">
      <c r="B128" s="2" t="s">
        <v>31</v>
      </c>
      <c r="C128" s="2"/>
      <c r="D128" s="2"/>
      <c r="E128" s="2"/>
    </row>
    <row r="131" spans="2:11" ht="12.75">
      <c r="B131" s="5">
        <f aca="true" t="shared" si="59" ref="B131:J131">IF(B4="","",B107*B29)</f>
      </c>
      <c r="C131" s="5">
        <f t="shared" si="59"/>
      </c>
      <c r="D131" s="5">
        <f t="shared" si="59"/>
      </c>
      <c r="E131" s="5">
        <f t="shared" si="59"/>
      </c>
      <c r="F131" s="5">
        <f t="shared" si="59"/>
      </c>
      <c r="G131" s="5">
        <f t="shared" si="59"/>
      </c>
      <c r="H131" s="5">
        <f t="shared" si="59"/>
      </c>
      <c r="I131" s="5">
        <f t="shared" si="59"/>
      </c>
      <c r="J131" s="5">
        <f t="shared" si="59"/>
      </c>
      <c r="K131" s="5">
        <f>IF(K4="","",K107*K29)</f>
        <v>0.0003320503449099117</v>
      </c>
    </row>
    <row r="132" spans="2:11" ht="12.75">
      <c r="B132" s="5">
        <f aca="true" t="shared" si="60" ref="B132:K132">IF(B5="","",B108*B30)</f>
      </c>
      <c r="C132" s="5">
        <f t="shared" si="60"/>
      </c>
      <c r="D132" s="5">
        <f t="shared" si="60"/>
      </c>
      <c r="E132" s="5">
        <f t="shared" si="60"/>
      </c>
      <c r="F132" s="5">
        <f t="shared" si="60"/>
      </c>
      <c r="G132" s="5">
        <f t="shared" si="60"/>
      </c>
      <c r="H132" s="5">
        <f t="shared" si="60"/>
      </c>
      <c r="I132" s="5">
        <f t="shared" si="60"/>
      </c>
      <c r="J132" s="5">
        <f t="shared" si="60"/>
        <v>0.0008086057619985115</v>
      </c>
      <c r="K132" s="5">
        <f t="shared" si="60"/>
      </c>
    </row>
    <row r="133" spans="2:11" ht="12.75">
      <c r="B133" s="5">
        <f aca="true" t="shared" si="61" ref="B133:K133">IF(B6="","",B109*B31)</f>
      </c>
      <c r="C133" s="5">
        <f t="shared" si="61"/>
      </c>
      <c r="D133" s="5">
        <f t="shared" si="61"/>
      </c>
      <c r="E133" s="5">
        <f t="shared" si="61"/>
      </c>
      <c r="F133" s="5">
        <f t="shared" si="61"/>
      </c>
      <c r="G133" s="5">
        <f t="shared" si="61"/>
      </c>
      <c r="H133" s="5">
        <f t="shared" si="61"/>
      </c>
      <c r="I133" s="5">
        <f t="shared" si="61"/>
        <v>0.0019691088666526973</v>
      </c>
      <c r="J133" s="5">
        <f t="shared" si="61"/>
      </c>
      <c r="K133" s="5">
        <f t="shared" si="61"/>
        <v>0.0042889987537974</v>
      </c>
    </row>
    <row r="134" spans="2:11" ht="12.75">
      <c r="B134" s="5">
        <f aca="true" t="shared" si="62" ref="B134:K134">IF(B7="","",B110*B32)</f>
      </c>
      <c r="C134" s="5">
        <f t="shared" si="62"/>
      </c>
      <c r="D134" s="5">
        <f t="shared" si="62"/>
      </c>
      <c r="E134" s="5">
        <f t="shared" si="62"/>
      </c>
      <c r="F134" s="5">
        <f t="shared" si="62"/>
      </c>
      <c r="G134" s="5">
        <f t="shared" si="62"/>
      </c>
      <c r="H134" s="5">
        <f t="shared" si="62"/>
        <v>0.004795154710680144</v>
      </c>
      <c r="I134" s="5">
        <f t="shared" si="62"/>
      </c>
      <c r="J134" s="5">
        <f t="shared" si="62"/>
        <v>0.00928402483723349</v>
      </c>
      <c r="K134" s="5">
        <f t="shared" si="62"/>
      </c>
    </row>
    <row r="135" spans="2:11" ht="12.75">
      <c r="B135" s="5">
        <f aca="true" t="shared" si="63" ref="B135:K135">IF(B8="","",B111*B33)</f>
      </c>
      <c r="C135" s="5">
        <f t="shared" si="63"/>
      </c>
      <c r="D135" s="5">
        <f t="shared" si="63"/>
      </c>
      <c r="E135" s="5">
        <f t="shared" si="63"/>
      </c>
      <c r="F135" s="5">
        <f t="shared" si="63"/>
      </c>
      <c r="G135" s="5">
        <f t="shared" si="63"/>
        <v>0.0116771139924045</v>
      </c>
      <c r="H135" s="5">
        <f t="shared" si="63"/>
      </c>
      <c r="I135" s="5">
        <f t="shared" si="63"/>
        <v>0.019782320908192135</v>
      </c>
      <c r="J135" s="5">
        <f t="shared" si="63"/>
      </c>
      <c r="K135" s="5">
        <f t="shared" si="63"/>
        <v>0.024622116752361103</v>
      </c>
    </row>
    <row r="136" spans="2:11" ht="12.75">
      <c r="B136" s="5">
        <f aca="true" t="shared" si="64" ref="B136:K136">IF(B9="","",B112*B34)</f>
      </c>
      <c r="C136" s="5">
        <f t="shared" si="64"/>
      </c>
      <c r="D136" s="5">
        <f t="shared" si="64"/>
      </c>
      <c r="E136" s="5">
        <f t="shared" si="64"/>
      </c>
      <c r="F136" s="5">
        <f t="shared" si="64"/>
        <v>0.02843599412713597</v>
      </c>
      <c r="G136" s="5">
        <f t="shared" si="64"/>
      </c>
      <c r="H136" s="5">
        <f t="shared" si="64"/>
        <v>0.04129175569034615</v>
      </c>
      <c r="I136" s="5">
        <f t="shared" si="64"/>
      </c>
      <c r="J136" s="5">
        <f t="shared" si="64"/>
        <v>0.04663519670245134</v>
      </c>
      <c r="K136" s="5">
        <f t="shared" si="64"/>
      </c>
    </row>
    <row r="137" spans="2:11" ht="12.75">
      <c r="B137" s="5">
        <f aca="true" t="shared" si="65" ref="B137:K137">IF(B10="","",B113*B35)</f>
      </c>
      <c r="C137" s="5">
        <f t="shared" si="65"/>
      </c>
      <c r="D137" s="5">
        <f t="shared" si="65"/>
      </c>
      <c r="E137" s="5">
        <f t="shared" si="65"/>
        <v>0.06924705561018565</v>
      </c>
      <c r="F137" s="5">
        <f t="shared" si="65"/>
      </c>
      <c r="G137" s="5">
        <f t="shared" si="65"/>
        <v>0.08379440067365738</v>
      </c>
      <c r="H137" s="5">
        <f t="shared" si="65"/>
      </c>
      <c r="I137" s="5">
        <f t="shared" si="65"/>
        <v>0.08517418219163511</v>
      </c>
      <c r="J137" s="5">
        <f t="shared" si="65"/>
      </c>
      <c r="K137" s="5">
        <f t="shared" si="65"/>
        <v>0.08245398435184477</v>
      </c>
    </row>
    <row r="138" spans="2:11" ht="12.75">
      <c r="B138" s="5">
        <f aca="true" t="shared" si="66" ref="B138:K138">IF(B11="","",B114*B36)</f>
      </c>
      <c r="C138" s="5">
        <f t="shared" si="66"/>
      </c>
      <c r="D138" s="5">
        <f t="shared" si="66"/>
        <v>0.16862975457236476</v>
      </c>
      <c r="E138" s="5">
        <f t="shared" si="66"/>
      </c>
      <c r="F138" s="5">
        <f t="shared" si="66"/>
        <v>0.16324424593219877</v>
      </c>
      <c r="G138" s="5">
        <f t="shared" si="66"/>
      </c>
      <c r="H138" s="5">
        <f t="shared" si="66"/>
        <v>0.14815381279510675</v>
      </c>
      <c r="I138" s="5">
        <f t="shared" si="66"/>
      </c>
      <c r="J138" s="5">
        <f t="shared" si="66"/>
        <v>0.13386075910612436</v>
      </c>
      <c r="K138" s="5">
        <f t="shared" si="66"/>
      </c>
    </row>
    <row r="139" spans="2:11" ht="12.75">
      <c r="B139" s="5">
        <f aca="true" t="shared" si="67" ref="B139:K139">IF(B12="","",B115*B37)</f>
      </c>
      <c r="C139" s="5">
        <f t="shared" si="67"/>
        <v>0.4106455339734803</v>
      </c>
      <c r="D139" s="5">
        <f t="shared" si="67"/>
      </c>
      <c r="E139" s="5">
        <f t="shared" si="67"/>
        <v>0.2981480968865374</v>
      </c>
      <c r="F139" s="5">
        <f t="shared" si="67"/>
      </c>
      <c r="G139" s="5">
        <f t="shared" si="67"/>
        <v>0.24052181348318216</v>
      </c>
      <c r="H139" s="5">
        <f t="shared" si="67"/>
      </c>
      <c r="I139" s="5">
        <f t="shared" si="67"/>
        <v>0.2037352595358573</v>
      </c>
      <c r="J139" s="5">
        <f t="shared" si="67"/>
      </c>
      <c r="K139" s="5">
        <f t="shared" si="67"/>
        <v>0.17750573146101262</v>
      </c>
    </row>
    <row r="140" spans="2:11" ht="12.75">
      <c r="B140" s="5">
        <f aca="true" t="shared" si="68" ref="B140:K140">IF(B13="","",B116*B38)</f>
        <v>1</v>
      </c>
      <c r="C140" s="5">
        <f t="shared" si="68"/>
      </c>
      <c r="D140" s="5">
        <f t="shared" si="68"/>
        <v>0.48403155880223114</v>
      </c>
      <c r="E140" s="5">
        <f t="shared" si="68"/>
      </c>
      <c r="F140" s="5">
        <f t="shared" si="68"/>
        <v>0.3514298248747766</v>
      </c>
      <c r="G140" s="5">
        <f t="shared" si="68"/>
      </c>
      <c r="H140" s="5">
        <f t="shared" si="68"/>
        <v>0.283505209906222</v>
      </c>
      <c r="I140" s="5">
        <f t="shared" si="68"/>
      </c>
      <c r="J140" s="5">
        <f t="shared" si="68"/>
        <v>0.24014457018905916</v>
      </c>
      <c r="K140" s="5">
        <f t="shared" si="68"/>
      </c>
    </row>
    <row r="141" spans="2:11" ht="12.75">
      <c r="B141" s="5">
        <f aca="true" t="shared" si="69" ref="B141:K141">IF(B14="","",B117*B39)</f>
      </c>
      <c r="C141" s="5">
        <f t="shared" si="69"/>
        <v>0.5893544660265198</v>
      </c>
      <c r="D141" s="5">
        <f t="shared" si="69"/>
      </c>
      <c r="E141" s="5">
        <f t="shared" si="69"/>
        <v>0.4278992413168094</v>
      </c>
      <c r="F141" s="5">
        <f t="shared" si="69"/>
      </c>
      <c r="G141" s="5">
        <f t="shared" si="69"/>
        <v>0.3451945613081122</v>
      </c>
      <c r="H141" s="5">
        <f t="shared" si="69"/>
      </c>
      <c r="I141" s="5">
        <f t="shared" si="69"/>
        <v>0.2923988578000313</v>
      </c>
      <c r="J141" s="5">
        <f t="shared" si="69"/>
      </c>
      <c r="K141" s="5">
        <f t="shared" si="69"/>
        <v>0.2547544948792939</v>
      </c>
    </row>
    <row r="142" spans="2:11" ht="12.75">
      <c r="B142" s="5">
        <f aca="true" t="shared" si="70" ref="B142:K142">IF(B15="","",B118*B40)</f>
      </c>
      <c r="C142" s="5">
        <f t="shared" si="70"/>
      </c>
      <c r="D142" s="5">
        <f t="shared" si="70"/>
        <v>0.34733868662540424</v>
      </c>
      <c r="E142" s="5">
        <f t="shared" si="70"/>
      </c>
      <c r="F142" s="5">
        <f t="shared" si="70"/>
        <v>0.33624577183922816</v>
      </c>
      <c r="G142" s="5">
        <f t="shared" si="70"/>
      </c>
      <c r="H142" s="5">
        <f t="shared" si="70"/>
        <v>0.3051629345325018</v>
      </c>
      <c r="I142" s="5">
        <f t="shared" si="70"/>
      </c>
      <c r="J142" s="5">
        <f t="shared" si="70"/>
        <v>0.2757225163288028</v>
      </c>
      <c r="K142" s="5">
        <f t="shared" si="70"/>
      </c>
    </row>
    <row r="143" spans="2:11" ht="12.75">
      <c r="B143" s="5">
        <f aca="true" t="shared" si="71" ref="B143:K143">IF(B16="","",B119*B41)</f>
      </c>
      <c r="C143" s="5">
        <f t="shared" si="71"/>
      </c>
      <c r="D143" s="5">
        <f t="shared" si="71"/>
      </c>
      <c r="E143" s="5">
        <f t="shared" si="71"/>
        <v>0.2047056061864678</v>
      </c>
      <c r="F143" s="5">
        <f t="shared" si="71"/>
      </c>
      <c r="G143" s="5">
        <f t="shared" si="71"/>
        <v>0.24770993414497913</v>
      </c>
      <c r="H143" s="5">
        <f t="shared" si="71"/>
      </c>
      <c r="I143" s="5">
        <f t="shared" si="71"/>
        <v>0.25178879366548373</v>
      </c>
      <c r="J143" s="5">
        <f t="shared" si="71"/>
      </c>
      <c r="K143" s="5">
        <f t="shared" si="71"/>
        <v>0.24374744457367487</v>
      </c>
    </row>
    <row r="144" spans="2:11" ht="12.75">
      <c r="B144" s="5">
        <f aca="true" t="shared" si="72" ref="B144:K144">IF(B17="","",B120*B42)</f>
      </c>
      <c r="C144" s="5">
        <f t="shared" si="72"/>
      </c>
      <c r="D144" s="5">
        <f t="shared" si="72"/>
      </c>
      <c r="E144" s="5">
        <f t="shared" si="72"/>
      </c>
      <c r="F144" s="5">
        <f t="shared" si="72"/>
        <v>0.12064416322666077</v>
      </c>
      <c r="G144" s="5">
        <f t="shared" si="72"/>
      </c>
      <c r="H144" s="5">
        <f t="shared" si="72"/>
        <v>0.17518674716097427</v>
      </c>
      <c r="I144" s="5">
        <f t="shared" si="72"/>
      </c>
      <c r="J144" s="5">
        <f t="shared" si="72"/>
        <v>0.19785713338957697</v>
      </c>
      <c r="K144" s="5">
        <f t="shared" si="72"/>
      </c>
    </row>
    <row r="145" spans="2:11" ht="12.75">
      <c r="B145" s="5">
        <f aca="true" t="shared" si="73" ref="B145:K145">IF(B18="","",B121*B43)</f>
      </c>
      <c r="C145" s="5">
        <f t="shared" si="73"/>
      </c>
      <c r="D145" s="5">
        <f t="shared" si="73"/>
      </c>
      <c r="E145" s="5">
        <f t="shared" si="73"/>
      </c>
      <c r="F145" s="5">
        <f t="shared" si="73"/>
      </c>
      <c r="G145" s="5">
        <f t="shared" si="73"/>
        <v>0.07110217639766495</v>
      </c>
      <c r="H145" s="5">
        <f t="shared" si="73"/>
      </c>
      <c r="I145" s="5">
        <f t="shared" si="73"/>
        <v>0.12045494046597538</v>
      </c>
      <c r="J145" s="5">
        <f t="shared" si="73"/>
      </c>
      <c r="K145" s="5">
        <f t="shared" si="73"/>
        <v>0.1499245523978812</v>
      </c>
    </row>
    <row r="146" spans="2:11" ht="12.75">
      <c r="B146" s="5">
        <f aca="true" t="shared" si="74" ref="B146:K146">IF(B19="","",B122*B44)</f>
      </c>
      <c r="C146" s="5">
        <f t="shared" si="74"/>
      </c>
      <c r="D146" s="5">
        <f t="shared" si="74"/>
      </c>
      <c r="E146" s="5">
        <f t="shared" si="74"/>
      </c>
      <c r="F146" s="5">
        <f t="shared" si="74"/>
      </c>
      <c r="G146" s="5">
        <f t="shared" si="74"/>
      </c>
      <c r="H146" s="5">
        <f t="shared" si="74"/>
        <v>0.04190438520416924</v>
      </c>
      <c r="I146" s="5">
        <f t="shared" si="74"/>
      </c>
      <c r="J146" s="5">
        <f t="shared" si="74"/>
        <v>0.08113217956409274</v>
      </c>
      <c r="K146" s="5">
        <f t="shared" si="74"/>
      </c>
    </row>
    <row r="147" spans="2:11" ht="12.75">
      <c r="B147" s="5">
        <f aca="true" t="shared" si="75" ref="B147:K147">IF(B20="","",B123*B45)</f>
      </c>
      <c r="C147" s="5">
        <f t="shared" si="75"/>
      </c>
      <c r="D147" s="5">
        <f t="shared" si="75"/>
      </c>
      <c r="E147" s="5">
        <f t="shared" si="75"/>
      </c>
      <c r="F147" s="5">
        <f t="shared" si="75"/>
      </c>
      <c r="G147" s="5">
        <f t="shared" si="75"/>
      </c>
      <c r="H147" s="5">
        <f t="shared" si="75"/>
      </c>
      <c r="I147" s="5">
        <f t="shared" si="75"/>
        <v>0.024696536566172756</v>
      </c>
      <c r="J147" s="5">
        <f t="shared" si="75"/>
      </c>
      <c r="K147" s="5">
        <f t="shared" si="75"/>
        <v>0.053792563910134046</v>
      </c>
    </row>
    <row r="148" spans="2:11" ht="12.75">
      <c r="B148" s="5">
        <f aca="true" t="shared" si="76" ref="B148:K148">IF(B21="","",B124*B46)</f>
      </c>
      <c r="C148" s="5">
        <f t="shared" si="76"/>
      </c>
      <c r="D148" s="5">
        <f t="shared" si="76"/>
      </c>
      <c r="E148" s="5">
        <f t="shared" si="76"/>
      </c>
      <c r="F148" s="5">
        <f t="shared" si="76"/>
      </c>
      <c r="G148" s="5">
        <f t="shared" si="76"/>
      </c>
      <c r="H148" s="5">
        <f t="shared" si="76"/>
      </c>
      <c r="I148" s="5">
        <f t="shared" si="76"/>
      </c>
      <c r="J148" s="5">
        <f t="shared" si="76"/>
        <v>0.014555014120661165</v>
      </c>
      <c r="K148" s="5">
        <f t="shared" si="76"/>
      </c>
    </row>
    <row r="149" spans="2:11" ht="12.75">
      <c r="B149" s="5">
        <f aca="true" t="shared" si="77" ref="B149:K149">IF(B22="","",B125*B47)</f>
      </c>
      <c r="C149" s="5">
        <f t="shared" si="77"/>
      </c>
      <c r="D149" s="5">
        <f t="shared" si="77"/>
      </c>
      <c r="E149" s="5">
        <f t="shared" si="77"/>
      </c>
      <c r="F149" s="5">
        <f t="shared" si="77"/>
      </c>
      <c r="G149" s="5">
        <f t="shared" si="77"/>
      </c>
      <c r="H149" s="5">
        <f t="shared" si="77"/>
      </c>
      <c r="I149" s="5">
        <f t="shared" si="77"/>
      </c>
      <c r="J149" s="5">
        <f t="shared" si="77"/>
      </c>
      <c r="K149" s="5">
        <f t="shared" si="77"/>
        <v>0.008578062575090716</v>
      </c>
    </row>
    <row r="151" spans="1:11" ht="12.75">
      <c r="A151" t="s">
        <v>33</v>
      </c>
      <c r="B151">
        <f aca="true" t="shared" si="78" ref="B151:K151">SUM(B131:B149)</f>
        <v>1</v>
      </c>
      <c r="C151">
        <f t="shared" si="78"/>
        <v>1</v>
      </c>
      <c r="D151">
        <f t="shared" si="78"/>
        <v>1</v>
      </c>
      <c r="E151">
        <f t="shared" si="78"/>
        <v>1.0000000000000002</v>
      </c>
      <c r="F151">
        <f t="shared" si="78"/>
        <v>1.0000000000000002</v>
      </c>
      <c r="G151">
        <f t="shared" si="78"/>
        <v>1.0000000000000002</v>
      </c>
      <c r="H151">
        <f t="shared" si="78"/>
        <v>1.0000000000000004</v>
      </c>
      <c r="I151">
        <f t="shared" si="78"/>
        <v>1.0000000000000002</v>
      </c>
      <c r="J151">
        <f t="shared" si="78"/>
        <v>1.0000000000000007</v>
      </c>
      <c r="K151">
        <f t="shared" si="78"/>
        <v>1.0000000000000007</v>
      </c>
    </row>
    <row r="153" spans="1:13" ht="12.75">
      <c r="A153" s="28" t="s">
        <v>44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5" ht="12.75">
      <c r="A155" t="s">
        <v>40</v>
      </c>
    </row>
    <row r="157" spans="2:11" ht="12.75">
      <c r="B157" s="5">
        <f aca="true" t="shared" si="79" ref="B157:J157">IF(B4="","",B131*B4)</f>
      </c>
      <c r="C157" s="5">
        <f t="shared" si="79"/>
      </c>
      <c r="D157" s="5">
        <f t="shared" si="79"/>
      </c>
      <c r="E157" s="5">
        <f t="shared" si="79"/>
      </c>
      <c r="F157" s="5">
        <f t="shared" si="79"/>
      </c>
      <c r="G157" s="5">
        <f t="shared" si="79"/>
      </c>
      <c r="H157" s="5">
        <f t="shared" si="79"/>
      </c>
      <c r="I157" s="5">
        <f t="shared" si="79"/>
      </c>
      <c r="J157" s="5">
        <f t="shared" si="79"/>
      </c>
      <c r="K157" s="5">
        <f>IF(K4="","",K131*K4)</f>
        <v>0.018902438969232528</v>
      </c>
    </row>
    <row r="158" spans="2:11" ht="12.75">
      <c r="B158" s="5">
        <f aca="true" t="shared" si="80" ref="B158:K158">IF(B5="","",B132*B5)</f>
      </c>
      <c r="C158" s="5">
        <f t="shared" si="80"/>
      </c>
      <c r="D158" s="5">
        <f t="shared" si="80"/>
      </c>
      <c r="E158" s="5">
        <f t="shared" si="80"/>
      </c>
      <c r="F158" s="5">
        <f t="shared" si="80"/>
      </c>
      <c r="G158" s="5">
        <f t="shared" si="80"/>
      </c>
      <c r="H158" s="5">
        <f t="shared" si="80"/>
      </c>
      <c r="I158" s="5">
        <f t="shared" si="80"/>
      </c>
      <c r="J158" s="5">
        <f t="shared" si="80"/>
        <v>0.03273732433949961</v>
      </c>
      <c r="K158" s="5">
        <f t="shared" si="80"/>
      </c>
    </row>
    <row r="159" spans="2:11" ht="12.75">
      <c r="B159" s="5">
        <f aca="true" t="shared" si="81" ref="B159:K159">IF(B6="","",B133*B6)</f>
      </c>
      <c r="C159" s="5">
        <f t="shared" si="81"/>
      </c>
      <c r="D159" s="5">
        <f t="shared" si="81"/>
      </c>
      <c r="E159" s="5">
        <f t="shared" si="81"/>
      </c>
      <c r="F159" s="5">
        <f t="shared" si="81"/>
      </c>
      <c r="G159" s="5">
        <f t="shared" si="81"/>
      </c>
      <c r="H159" s="5">
        <f t="shared" si="81"/>
      </c>
      <c r="I159" s="5">
        <f t="shared" si="81"/>
        <v>0.0566981015864699</v>
      </c>
      <c r="J159" s="5">
        <f t="shared" si="81"/>
      </c>
      <c r="K159" s="5">
        <f t="shared" si="81"/>
        <v>0.13946489975965026</v>
      </c>
    </row>
    <row r="160" spans="2:11" ht="12.75">
      <c r="B160" s="5">
        <f aca="true" t="shared" si="82" ref="B160:K160">IF(B7="","",B134*B7)</f>
      </c>
      <c r="C160" s="5">
        <f t="shared" si="82"/>
      </c>
      <c r="D160" s="5">
        <f t="shared" si="82"/>
      </c>
      <c r="E160" s="5">
        <f t="shared" si="82"/>
      </c>
      <c r="F160" s="5">
        <f t="shared" si="82"/>
      </c>
      <c r="G160" s="5">
        <f t="shared" si="82"/>
      </c>
      <c r="H160" s="5">
        <f t="shared" si="82"/>
        <v>0.09819601291089501</v>
      </c>
      <c r="I160" s="5">
        <f t="shared" si="82"/>
      </c>
      <c r="J160" s="5">
        <f t="shared" si="82"/>
        <v>0.21470281232968302</v>
      </c>
      <c r="K160" s="5">
        <f t="shared" si="82"/>
      </c>
    </row>
    <row r="161" spans="2:11" ht="12.75">
      <c r="B161" s="5">
        <f aca="true" t="shared" si="83" ref="B161:K161">IF(B8="","",B135*B8)</f>
      </c>
      <c r="C161" s="5">
        <f t="shared" si="83"/>
      </c>
      <c r="D161" s="5">
        <f t="shared" si="83"/>
      </c>
      <c r="E161" s="5">
        <f t="shared" si="83"/>
      </c>
      <c r="F161" s="5">
        <f t="shared" si="83"/>
      </c>
      <c r="G161" s="5">
        <f t="shared" si="83"/>
        <v>0.1700666632883821</v>
      </c>
      <c r="H161" s="5">
        <f t="shared" si="83"/>
      </c>
      <c r="I161" s="5">
        <f t="shared" si="83"/>
        <v>0.32536521680457586</v>
      </c>
      <c r="J161" s="5">
        <f t="shared" si="83"/>
      </c>
      <c r="K161" s="5">
        <f t="shared" si="83"/>
        <v>0.45732977272589037</v>
      </c>
    </row>
    <row r="162" spans="2:11" ht="12.75">
      <c r="B162" s="5">
        <f aca="true" t="shared" si="84" ref="B162:K162">IF(B9="","",B136*B9)</f>
      </c>
      <c r="C162" s="5">
        <f t="shared" si="84"/>
      </c>
      <c r="D162" s="5">
        <f t="shared" si="84"/>
      </c>
      <c r="E162" s="5">
        <f t="shared" si="84"/>
      </c>
      <c r="F162" s="5">
        <f t="shared" si="84"/>
        <v>0.2945401661907488</v>
      </c>
      <c r="G162" s="5">
        <f t="shared" si="84"/>
      </c>
      <c r="H162" s="5">
        <f t="shared" si="84"/>
        <v>0.4830028237698658</v>
      </c>
      <c r="I162" s="5">
        <f t="shared" si="84"/>
      </c>
      <c r="J162" s="5">
        <f t="shared" si="84"/>
        <v>0.6160420289880542</v>
      </c>
      <c r="K162" s="5">
        <f t="shared" si="84"/>
      </c>
    </row>
    <row r="163" spans="2:11" ht="12.75">
      <c r="B163" s="5">
        <f aca="true" t="shared" si="85" ref="B163:K163">IF(B10="","",B137*B10)</f>
      </c>
      <c r="C163" s="5">
        <f t="shared" si="85"/>
      </c>
      <c r="D163" s="5">
        <f t="shared" si="85"/>
      </c>
      <c r="E163" s="5">
        <f t="shared" si="85"/>
        <v>0.5101170789278396</v>
      </c>
      <c r="F163" s="5">
        <f t="shared" si="85"/>
      </c>
      <c r="G163" s="5">
        <f t="shared" si="85"/>
        <v>0.6970978773508979</v>
      </c>
      <c r="H163" s="5">
        <f t="shared" si="85"/>
      </c>
      <c r="I163" s="5">
        <f t="shared" si="85"/>
        <v>0.8001970437216619</v>
      </c>
      <c r="J163" s="5">
        <f t="shared" si="85"/>
      </c>
      <c r="K163" s="5">
        <f t="shared" si="85"/>
        <v>0.8748041321231543</v>
      </c>
    </row>
    <row r="164" spans="2:11" ht="12.75">
      <c r="B164" s="5">
        <f aca="true" t="shared" si="86" ref="B164:K164">IF(B11="","",B138*B11)</f>
      </c>
      <c r="C164" s="5">
        <f t="shared" si="86"/>
      </c>
      <c r="D164" s="5">
        <f t="shared" si="86"/>
        <v>0.8834769042852701</v>
      </c>
      <c r="E164" s="5">
        <f t="shared" si="86"/>
      </c>
      <c r="F164" s="5">
        <f t="shared" si="86"/>
        <v>0.965848665110739</v>
      </c>
      <c r="G164" s="5">
        <f t="shared" si="86"/>
      </c>
      <c r="H164" s="5">
        <f t="shared" si="86"/>
        <v>0.9899066539381689</v>
      </c>
      <c r="I164" s="5">
        <f t="shared" si="86"/>
      </c>
      <c r="J164" s="5">
        <f t="shared" si="86"/>
        <v>1.0100547219846572</v>
      </c>
      <c r="K164" s="5">
        <f t="shared" si="86"/>
      </c>
    </row>
    <row r="165" spans="2:11" ht="12.75">
      <c r="B165" s="5">
        <f aca="true" t="shared" si="87" ref="B165:K165">IF(B12="","",B139*B12)</f>
      </c>
      <c r="C165" s="5">
        <f t="shared" si="87"/>
        <v>1.5301025443923575</v>
      </c>
      <c r="D165" s="5">
        <f t="shared" si="87"/>
      </c>
      <c r="E165" s="5">
        <f t="shared" si="87"/>
        <v>1.2545722696447936</v>
      </c>
      <c r="F165" s="5">
        <f t="shared" si="87"/>
      </c>
      <c r="G165" s="5">
        <f t="shared" si="87"/>
        <v>1.1429528661548665</v>
      </c>
      <c r="H165" s="5">
        <f t="shared" si="87"/>
      </c>
      <c r="I165" s="5">
        <f t="shared" si="87"/>
        <v>1.0933274631939396</v>
      </c>
      <c r="J165" s="5">
        <f t="shared" si="87"/>
      </c>
      <c r="K165" s="5">
        <f t="shared" si="87"/>
        <v>1.0757383460274623</v>
      </c>
    </row>
    <row r="166" spans="2:11" ht="12.75">
      <c r="B166" s="5">
        <f aca="true" t="shared" si="88" ref="B166:K166">IF(B13="","",B140*B13)</f>
        <v>2.65</v>
      </c>
      <c r="C166" s="5">
        <f t="shared" si="88"/>
      </c>
      <c r="D166" s="5">
        <f t="shared" si="88"/>
        <v>1.4485375622886736</v>
      </c>
      <c r="E166" s="5">
        <f t="shared" si="88"/>
      </c>
      <c r="F166" s="5">
        <f t="shared" si="88"/>
        <v>1.1876949449214411</v>
      </c>
      <c r="G166" s="5">
        <f t="shared" si="88"/>
      </c>
      <c r="H166" s="5">
        <f t="shared" si="88"/>
        <v>1.0820256228044556</v>
      </c>
      <c r="I166" s="5">
        <f t="shared" si="88"/>
      </c>
      <c r="J166" s="5">
        <f t="shared" si="88"/>
        <v>1.0350455948997497</v>
      </c>
      <c r="K166" s="5">
        <f t="shared" si="88"/>
      </c>
    </row>
    <row r="167" spans="2:11" ht="12.75">
      <c r="B167" s="5">
        <f aca="true" t="shared" si="89" ref="B167:K167">IF(B14="","",B141*B14)</f>
      </c>
      <c r="C167" s="5">
        <f t="shared" si="89"/>
        <v>1.2543683931946537</v>
      </c>
      <c r="D167" s="5">
        <f t="shared" si="89"/>
      </c>
      <c r="E167" s="5">
        <f t="shared" si="89"/>
        <v>1.0284904157491381</v>
      </c>
      <c r="F167" s="5">
        <f t="shared" si="89"/>
      </c>
      <c r="G167" s="5">
        <f t="shared" si="89"/>
        <v>0.9369855343814596</v>
      </c>
      <c r="H167" s="5">
        <f t="shared" si="89"/>
      </c>
      <c r="I167" s="5">
        <f t="shared" si="89"/>
        <v>0.8963029427461023</v>
      </c>
      <c r="J167" s="5">
        <f t="shared" si="89"/>
      </c>
      <c r="K167" s="5">
        <f t="shared" si="89"/>
        <v>0.8818834956844098</v>
      </c>
    </row>
    <row r="168" spans="2:11" ht="12.75">
      <c r="B168" s="5">
        <f aca="true" t="shared" si="90" ref="B168:K168">IF(B15="","",B142*B15)</f>
      </c>
      <c r="C168" s="5">
        <f t="shared" si="90"/>
      </c>
      <c r="D168" s="5">
        <f t="shared" si="90"/>
        <v>0.5937509682436743</v>
      </c>
      <c r="E168" s="5">
        <f t="shared" si="90"/>
      </c>
      <c r="F168" s="5">
        <f t="shared" si="90"/>
        <v>0.6491098718084767</v>
      </c>
      <c r="G168" s="5">
        <f t="shared" si="90"/>
      </c>
      <c r="H168" s="5">
        <f t="shared" si="90"/>
        <v>0.6652783240803992</v>
      </c>
      <c r="I168" s="5">
        <f t="shared" si="90"/>
      </c>
      <c r="J168" s="5">
        <f t="shared" si="90"/>
        <v>0.6788190684426071</v>
      </c>
      <c r="K168" s="5">
        <f t="shared" si="90"/>
      </c>
    </row>
    <row r="169" spans="2:11" ht="12.75">
      <c r="B169" s="5">
        <f aca="true" t="shared" si="91" ref="B169:K169">IF(B16="","",B143*B16)</f>
      </c>
      <c r="C169" s="5">
        <f t="shared" si="91"/>
      </c>
      <c r="D169" s="5">
        <f t="shared" si="91"/>
      </c>
      <c r="E169" s="5">
        <f t="shared" si="91"/>
        <v>0.2810499803749387</v>
      </c>
      <c r="F169" s="5">
        <f t="shared" si="91"/>
      </c>
      <c r="G169" s="5">
        <f t="shared" si="91"/>
        <v>0.3840674089184842</v>
      </c>
      <c r="H169" s="5">
        <f t="shared" si="91"/>
      </c>
      <c r="I169" s="5">
        <f t="shared" si="91"/>
        <v>0.44087009183605547</v>
      </c>
      <c r="J169" s="5">
        <f t="shared" si="91"/>
      </c>
      <c r="K169" s="5">
        <f t="shared" si="91"/>
        <v>0.48197500989749686</v>
      </c>
    </row>
    <row r="170" spans="2:11" ht="12.75">
      <c r="B170" s="5">
        <f aca="true" t="shared" si="92" ref="B170:K170">IF(B17="","",B144*B17)</f>
      </c>
      <c r="C170" s="5">
        <f t="shared" si="92"/>
      </c>
      <c r="D170" s="5">
        <f t="shared" si="92"/>
      </c>
      <c r="E170" s="5">
        <f t="shared" si="92"/>
      </c>
      <c r="F170" s="5">
        <f t="shared" si="92"/>
        <v>0.1330340423736984</v>
      </c>
      <c r="G170" s="5">
        <f t="shared" si="92"/>
      </c>
      <c r="H170" s="5">
        <f t="shared" si="92"/>
        <v>0.21815638578272284</v>
      </c>
      <c r="I170" s="5">
        <f t="shared" si="92"/>
      </c>
      <c r="J170" s="5">
        <f t="shared" si="92"/>
        <v>0.2782457905428791</v>
      </c>
      <c r="K170" s="5">
        <f t="shared" si="92"/>
      </c>
    </row>
    <row r="171" spans="2:11" ht="12.75">
      <c r="B171" s="5">
        <f aca="true" t="shared" si="93" ref="B171:K171">IF(B18="","",B145*B18)</f>
      </c>
      <c r="C171" s="5">
        <f t="shared" si="93"/>
      </c>
      <c r="D171" s="5">
        <f t="shared" si="93"/>
      </c>
      <c r="E171" s="5">
        <f t="shared" si="93"/>
      </c>
      <c r="F171" s="5">
        <f t="shared" si="93"/>
      </c>
      <c r="G171" s="5">
        <f t="shared" si="93"/>
        <v>0.06297120678207</v>
      </c>
      <c r="H171" s="5">
        <f t="shared" si="93"/>
      </c>
      <c r="I171" s="5">
        <f t="shared" si="93"/>
        <v>0.12047417142742069</v>
      </c>
      <c r="J171" s="5">
        <f t="shared" si="93"/>
      </c>
      <c r="K171" s="5">
        <f t="shared" si="93"/>
        <v>0.16933717125434103</v>
      </c>
    </row>
    <row r="172" spans="2:11" ht="12.75">
      <c r="B172" s="5">
        <f aca="true" t="shared" si="94" ref="B172:K172">IF(B19="","",B146*B19)</f>
      </c>
      <c r="C172" s="5">
        <f t="shared" si="94"/>
      </c>
      <c r="D172" s="5">
        <f t="shared" si="94"/>
      </c>
      <c r="E172" s="5">
        <f t="shared" si="94"/>
      </c>
      <c r="F172" s="5">
        <f t="shared" si="94"/>
      </c>
      <c r="G172" s="5">
        <f t="shared" si="94"/>
      </c>
      <c r="H172" s="5">
        <f t="shared" si="94"/>
        <v>0.02980720432783147</v>
      </c>
      <c r="I172" s="5">
        <f t="shared" si="94"/>
      </c>
      <c r="J172" s="5">
        <f t="shared" si="94"/>
        <v>0.06517261146517345</v>
      </c>
      <c r="K172" s="5">
        <f t="shared" si="94"/>
      </c>
    </row>
    <row r="173" spans="2:11" ht="12.75">
      <c r="B173" s="5">
        <f aca="true" t="shared" si="95" ref="B173:K173">IF(B20="","",B147*B20)</f>
      </c>
      <c r="C173" s="5">
        <f t="shared" si="95"/>
      </c>
      <c r="D173" s="5">
        <f t="shared" si="95"/>
      </c>
      <c r="E173" s="5">
        <f t="shared" si="95"/>
      </c>
      <c r="F173" s="5">
        <f t="shared" si="95"/>
      </c>
      <c r="G173" s="5">
        <f t="shared" si="95"/>
      </c>
      <c r="H173" s="5">
        <f t="shared" si="95"/>
      </c>
      <c r="I173" s="5">
        <f t="shared" si="95"/>
        <v>0.014109137735217617</v>
      </c>
      <c r="J173" s="5">
        <f t="shared" si="95"/>
      </c>
      <c r="K173" s="5">
        <f t="shared" si="95"/>
        <v>0.034705385628057625</v>
      </c>
    </row>
    <row r="174" spans="2:11" ht="12.75">
      <c r="B174" s="5">
        <f aca="true" t="shared" si="96" ref="B174:K174">IF(B21="","",B148*B21)</f>
      </c>
      <c r="C174" s="5">
        <f t="shared" si="96"/>
      </c>
      <c r="D174" s="5">
        <f t="shared" si="96"/>
      </c>
      <c r="E174" s="5">
        <f t="shared" si="96"/>
      </c>
      <c r="F174" s="5">
        <f t="shared" si="96"/>
      </c>
      <c r="G174" s="5">
        <f t="shared" si="96"/>
      </c>
      <c r="H174" s="5">
        <f t="shared" si="96"/>
      </c>
      <c r="I174" s="5">
        <f t="shared" si="96"/>
      </c>
      <c r="J174" s="5">
        <f t="shared" si="96"/>
        <v>0.006678511860485651</v>
      </c>
      <c r="K174" s="5">
        <f t="shared" si="96"/>
      </c>
    </row>
    <row r="175" spans="2:11" ht="12.75">
      <c r="B175" s="5">
        <f aca="true" t="shared" si="97" ref="B175:K175">IF(B22="","",B149*B22)</f>
      </c>
      <c r="C175" s="5">
        <f t="shared" si="97"/>
      </c>
      <c r="D175" s="5">
        <f t="shared" si="97"/>
      </c>
      <c r="E175" s="5">
        <f t="shared" si="97"/>
      </c>
      <c r="F175" s="5">
        <f t="shared" si="97"/>
      </c>
      <c r="G175" s="5">
        <f t="shared" si="97"/>
      </c>
      <c r="H175" s="5">
        <f t="shared" si="97"/>
      </c>
      <c r="I175" s="5">
        <f t="shared" si="97"/>
      </c>
      <c r="J175" s="5">
        <f t="shared" si="97"/>
      </c>
      <c r="K175" s="5">
        <f t="shared" si="97"/>
        <v>0.0031612506382523854</v>
      </c>
    </row>
    <row r="177" spans="1:11" ht="12.75">
      <c r="A177" s="2" t="s">
        <v>38</v>
      </c>
      <c r="B177" s="9">
        <f aca="true" t="shared" si="98" ref="B177:K177">SUM(B157:B175)</f>
        <v>2.65</v>
      </c>
      <c r="C177" s="9">
        <f t="shared" si="98"/>
        <v>2.7844709375870114</v>
      </c>
      <c r="D177" s="9">
        <f t="shared" si="98"/>
        <v>2.9257654348176185</v>
      </c>
      <c r="E177" s="9">
        <f t="shared" si="98"/>
        <v>3.0742297446967104</v>
      </c>
      <c r="F177" s="9">
        <f t="shared" si="98"/>
        <v>3.230227690405104</v>
      </c>
      <c r="G177" s="9">
        <f t="shared" si="98"/>
        <v>3.39414155687616</v>
      </c>
      <c r="H177" s="9">
        <f t="shared" si="98"/>
        <v>3.566373027614339</v>
      </c>
      <c r="I177" s="9">
        <f t="shared" si="98"/>
        <v>3.747344169051444</v>
      </c>
      <c r="J177" s="9">
        <f t="shared" si="98"/>
        <v>3.937498464852789</v>
      </c>
      <c r="K177" s="9">
        <f t="shared" si="98"/>
        <v>4.137301902707947</v>
      </c>
    </row>
    <row r="178" spans="1:11" ht="12.75">
      <c r="A178" s="2" t="s">
        <v>15</v>
      </c>
      <c r="B178" s="2">
        <v>1</v>
      </c>
      <c r="C178" s="2">
        <v>2</v>
      </c>
      <c r="D178" s="2">
        <v>3</v>
      </c>
      <c r="E178" s="2">
        <v>4</v>
      </c>
      <c r="F178" s="2">
        <v>5</v>
      </c>
      <c r="G178" s="2">
        <v>6</v>
      </c>
      <c r="H178" s="2">
        <v>7</v>
      </c>
      <c r="I178" s="2">
        <v>8</v>
      </c>
      <c r="J178" s="2">
        <v>9</v>
      </c>
      <c r="K178" s="2">
        <v>10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95"/>
  <sheetViews>
    <sheetView workbookViewId="0" topLeftCell="A21">
      <selection activeCell="A52" sqref="A52:K52"/>
    </sheetView>
  </sheetViews>
  <sheetFormatPr defaultColWidth="9.140625" defaultRowHeight="12.75"/>
  <cols>
    <col min="1" max="1" width="22.28125" style="0" customWidth="1"/>
    <col min="2" max="11" width="12.7109375" style="0" customWidth="1"/>
  </cols>
  <sheetData>
    <row r="4" spans="1:11" ht="12.75">
      <c r="A4" s="2" t="s">
        <v>45</v>
      </c>
      <c r="B4" s="33">
        <f>IF('multi-step tree'!B4="","",'multi-step tree'!B4*output)</f>
      </c>
      <c r="C4" s="33">
        <f>IF('multi-step tree'!C4="","",'multi-step tree'!C4*output)</f>
      </c>
      <c r="D4" s="33">
        <f>IF('multi-step tree'!D4="","",'multi-step tree'!D4*output)</f>
      </c>
      <c r="E4" s="33">
        <f>IF('multi-step tree'!E4="","",'multi-step tree'!E4*output)</f>
      </c>
      <c r="F4" s="33">
        <f>IF('multi-step tree'!F4="","",'multi-step tree'!F4*output)</f>
      </c>
      <c r="G4" s="33">
        <f>IF('multi-step tree'!G4="","",'multi-step tree'!G4*output)</f>
      </c>
      <c r="H4" s="33">
        <f>IF('multi-step tree'!H4="","",'multi-step tree'!H4*output)</f>
      </c>
      <c r="I4" s="33">
        <f>IF('multi-step tree'!I4="","",'multi-step tree'!I4*output)</f>
      </c>
      <c r="J4" s="33">
        <f>IF('multi-step tree'!J4="","",'multi-step tree'!J4*output)</f>
      </c>
      <c r="K4" s="33">
        <f>IF('multi-step tree'!K4="","",'multi-step tree'!K4*output)</f>
        <v>284632123.697401</v>
      </c>
    </row>
    <row r="5" spans="2:11" ht="12.75">
      <c r="B5" s="33">
        <f>IF('multi-step tree'!B5="","",'multi-step tree'!B5*output)</f>
      </c>
      <c r="C5" s="33">
        <f>IF('multi-step tree'!C5="","",'multi-step tree'!C5*output)</f>
      </c>
      <c r="D5" s="33">
        <f>IF('multi-step tree'!D5="","",'multi-step tree'!D5*output)</f>
      </c>
      <c r="E5" s="33">
        <f>IF('multi-step tree'!E5="","",'multi-step tree'!E5*output)</f>
      </c>
      <c r="F5" s="33">
        <f>IF('multi-step tree'!F5="","",'multi-step tree'!F5*output)</f>
      </c>
      <c r="G5" s="33">
        <f>IF('multi-step tree'!G5="","",'multi-step tree'!G5*output)</f>
      </c>
      <c r="H5" s="33">
        <f>IF('multi-step tree'!H5="","",'multi-step tree'!H5*output)</f>
      </c>
      <c r="I5" s="33">
        <f>IF('multi-step tree'!I5="","",'multi-step tree'!I5*output)</f>
      </c>
      <c r="J5" s="33">
        <f>IF('multi-step tree'!J5="","",'multi-step tree'!J5*output)</f>
        <v>202430689.20624307</v>
      </c>
      <c r="K5" s="33">
        <f>IF('multi-step tree'!K5="","",'multi-step tree'!K5*output)</f>
      </c>
    </row>
    <row r="6" spans="2:11" ht="12.75">
      <c r="B6" s="33">
        <f>IF('multi-step tree'!B6="","",'multi-step tree'!B6*output)</f>
      </c>
      <c r="C6" s="33">
        <f>IF('multi-step tree'!C6="","",'multi-step tree'!C6*output)</f>
      </c>
      <c r="D6" s="33">
        <f>IF('multi-step tree'!D6="","",'multi-step tree'!D6*output)</f>
      </c>
      <c r="E6" s="33">
        <f>IF('multi-step tree'!E6="","",'multi-step tree'!E6*output)</f>
      </c>
      <c r="F6" s="33">
        <f>IF('multi-step tree'!F6="","",'multi-step tree'!F6*output)</f>
      </c>
      <c r="G6" s="33">
        <f>IF('multi-step tree'!G6="","",'multi-step tree'!G6*output)</f>
      </c>
      <c r="H6" s="33">
        <f>IF('multi-step tree'!H6="","",'multi-step tree'!H6*output)</f>
      </c>
      <c r="I6" s="33">
        <f>IF('multi-step tree'!I6="","",'multi-step tree'!I6*output)</f>
        <v>143968935.76242796</v>
      </c>
      <c r="J6" s="33">
        <f>IF('multi-step tree'!J6="","",'multi-step tree'!J6*output)</f>
      </c>
      <c r="K6" s="33">
        <f>IF('multi-step tree'!K6="","",'multi-step tree'!K6*output)</f>
        <v>162584448.91849247</v>
      </c>
    </row>
    <row r="7" spans="2:11" ht="12.75">
      <c r="B7" s="33">
        <f>IF('multi-step tree'!B7="","",'multi-step tree'!B7*output)</f>
      </c>
      <c r="C7" s="33">
        <f>IF('multi-step tree'!C7="","",'multi-step tree'!C7*output)</f>
      </c>
      <c r="D7" s="33">
        <f>IF('multi-step tree'!D7="","",'multi-step tree'!D7*output)</f>
      </c>
      <c r="E7" s="33">
        <f>IF('multi-step tree'!E7="","",'multi-step tree'!E7*output)</f>
      </c>
      <c r="F7" s="33">
        <f>IF('multi-step tree'!F7="","",'multi-step tree'!F7*output)</f>
      </c>
      <c r="G7" s="33">
        <f>IF('multi-step tree'!G7="","",'multi-step tree'!G7*output)</f>
      </c>
      <c r="H7" s="33">
        <f>IF('multi-step tree'!H7="","",'multi-step tree'!H7*output)</f>
        <v>102390870.40527092</v>
      </c>
      <c r="I7" s="33">
        <f>IF('multi-step tree'!I7="","",'multi-step tree'!I7*output)</f>
      </c>
      <c r="J7" s="33">
        <f>IF('multi-step tree'!J7="","",'multi-step tree'!J7*output)</f>
        <v>115630244.47576849</v>
      </c>
      <c r="K7" s="33">
        <f>IF('multi-step tree'!K7="","",'multi-step tree'!K7*output)</f>
      </c>
    </row>
    <row r="8" spans="2:11" ht="12.75">
      <c r="B8" s="33">
        <f>IF('multi-step tree'!B8="","",'multi-step tree'!B8*output)</f>
      </c>
      <c r="C8" s="33">
        <f>IF('multi-step tree'!C8="","",'multi-step tree'!C8*output)</f>
      </c>
      <c r="D8" s="33">
        <f>IF('multi-step tree'!D8="","",'multi-step tree'!D8*output)</f>
      </c>
      <c r="E8" s="33">
        <f>IF('multi-step tree'!E8="","",'multi-step tree'!E8*output)</f>
      </c>
      <c r="F8" s="33">
        <f>IF('multi-step tree'!F8="","",'multi-step tree'!F8*output)</f>
      </c>
      <c r="G8" s="33">
        <f>IF('multi-step tree'!G8="","",'multi-step tree'!G8*output)</f>
        <v>72820503.16499597</v>
      </c>
      <c r="H8" s="33">
        <f>IF('multi-step tree'!H8="","",'multi-step tree'!H8*output)</f>
      </c>
      <c r="I8" s="33">
        <f>IF('multi-step tree'!I8="","",'multi-step tree'!I8*output)</f>
        <v>82236361.02016665</v>
      </c>
      <c r="J8" s="33">
        <f>IF('multi-step tree'!J8="","",'multi-step tree'!J8*output)</f>
      </c>
      <c r="K8" s="33">
        <f>IF('multi-step tree'!K8="","",'multi-step tree'!K8*output)</f>
        <v>92869710.86310753</v>
      </c>
    </row>
    <row r="9" spans="2:11" ht="12.75">
      <c r="B9" s="33">
        <f>IF('multi-step tree'!B9="","",'multi-step tree'!B9*output)</f>
      </c>
      <c r="C9" s="33">
        <f>IF('multi-step tree'!C9="","",'multi-step tree'!C9*output)</f>
      </c>
      <c r="D9" s="33">
        <f>IF('multi-step tree'!D9="","",'multi-step tree'!D9*output)</f>
      </c>
      <c r="E9" s="33">
        <f>IF('multi-step tree'!E9="","",'multi-step tree'!E9*output)</f>
      </c>
      <c r="F9" s="33">
        <f>IF('multi-step tree'!F9="","",'multi-step tree'!F9*output)</f>
        <v>51790024.444700934</v>
      </c>
      <c r="G9" s="33">
        <f>IF('multi-step tree'!G9="","",'multi-step tree'!G9*output)</f>
      </c>
      <c r="H9" s="33">
        <f>IF('multi-step tree'!H9="","",'multi-step tree'!H9*output)</f>
        <v>58486593.23086013</v>
      </c>
      <c r="I9" s="33">
        <f>IF('multi-step tree'!I9="","",'multi-step tree'!I9*output)</f>
      </c>
      <c r="J9" s="33">
        <f>IF('multi-step tree'!J9="","",'multi-step tree'!J9*output)</f>
        <v>66049043.6996133</v>
      </c>
      <c r="K9" s="33">
        <f>IF('multi-step tree'!K9="","",'multi-step tree'!K9*output)</f>
      </c>
    </row>
    <row r="10" spans="2:11" ht="12.75">
      <c r="B10" s="33">
        <f>IF('multi-step tree'!B10="","",'multi-step tree'!B10*output)</f>
      </c>
      <c r="C10" s="33">
        <f>IF('multi-step tree'!C10="","",'multi-step tree'!C10*output)</f>
      </c>
      <c r="D10" s="33">
        <f>IF('multi-step tree'!D10="","",'multi-step tree'!D10*output)</f>
      </c>
      <c r="E10" s="33">
        <f>IF('multi-step tree'!E10="","",'multi-step tree'!E10*output)</f>
        <v>36833124.12584411</v>
      </c>
      <c r="F10" s="33">
        <f>IF('multi-step tree'!F10="","",'multi-step tree'!F10*output)</f>
      </c>
      <c r="G10" s="33">
        <f>IF('multi-step tree'!G10="","",'multi-step tree'!G10*output)</f>
        <v>41595731.441877</v>
      </c>
      <c r="H10" s="33">
        <f>IF('multi-step tree'!H10="","",'multi-step tree'!H10*output)</f>
      </c>
      <c r="I10" s="33">
        <f>IF('multi-step tree'!I10="","",'multi-step tree'!I10*output)</f>
        <v>46974154.792662546</v>
      </c>
      <c r="J10" s="33">
        <f>IF('multi-step tree'!J10="","",'multi-step tree'!J10*output)</f>
      </c>
      <c r="K10" s="33">
        <f>IF('multi-step tree'!K10="","",'multi-step tree'!K10*output)</f>
        <v>53048020.60202577</v>
      </c>
    </row>
    <row r="11" spans="2:11" ht="12.75">
      <c r="B11" s="33">
        <f>IF('multi-step tree'!B11="","",'multi-step tree'!B11*output)</f>
      </c>
      <c r="C11" s="33">
        <f>IF('multi-step tree'!C11="","",'multi-step tree'!C11*output)</f>
      </c>
      <c r="D11" s="33">
        <f>IF('multi-step tree'!D11="","",'multi-step tree'!D11*output)</f>
        <v>26195759.65480458</v>
      </c>
      <c r="E11" s="33">
        <f>IF('multi-step tree'!E11="","",'multi-step tree'!E11*output)</f>
      </c>
      <c r="F11" s="33">
        <f>IF('multi-step tree'!F11="","",'multi-step tree'!F11*output)</f>
        <v>29582931.379764855</v>
      </c>
      <c r="G11" s="33">
        <f>IF('multi-step tree'!G11="","",'multi-step tree'!G11*output)</f>
      </c>
      <c r="H11" s="33">
        <f>IF('multi-step tree'!H11="","",'multi-step tree'!H11*output)</f>
        <v>33408072.16710604</v>
      </c>
      <c r="I11" s="33">
        <f>IF('multi-step tree'!I11="","",'multi-step tree'!I11*output)</f>
      </c>
      <c r="J11" s="33">
        <f>IF('multi-step tree'!J11="","",'multi-step tree'!J11*output)</f>
        <v>37727812.41976558</v>
      </c>
      <c r="K11" s="33">
        <f>IF('multi-step tree'!K11="","",'multi-step tree'!K11*output)</f>
      </c>
    </row>
    <row r="12" spans="1:11" ht="12.75">
      <c r="A12" s="4"/>
      <c r="B12" s="33">
        <f>IF('multi-step tree'!B12="","",'multi-step tree'!B12*output)</f>
      </c>
      <c r="C12" s="33">
        <f>IF('multi-step tree'!C12="","",'multi-step tree'!C12*output)</f>
        <v>18630453.977994222</v>
      </c>
      <c r="D12" s="33">
        <f>IF('multi-step tree'!D12="","",'multi-step tree'!D12*output)</f>
      </c>
      <c r="E12" s="33">
        <f>IF('multi-step tree'!E12="","",'multi-step tree'!E12*output)</f>
        <v>21039414.35055061</v>
      </c>
      <c r="F12" s="33">
        <f>IF('multi-step tree'!F12="","",'multi-step tree'!F12*output)</f>
      </c>
      <c r="G12" s="33">
        <f>IF('multi-step tree'!G12="","",'multi-step tree'!G12*output)</f>
        <v>23759858.817021273</v>
      </c>
      <c r="H12" s="33">
        <f>IF('multi-step tree'!H12="","",'multi-step tree'!H12*output)</f>
      </c>
      <c r="I12" s="33">
        <f>IF('multi-step tree'!I12="","",'multi-step tree'!I12*output)</f>
        <v>26832062.98420609</v>
      </c>
      <c r="J12" s="33">
        <f>IF('multi-step tree'!J12="","",'multi-step tree'!J12*output)</f>
      </c>
      <c r="K12" s="33">
        <f>IF('multi-step tree'!K12="","",'multi-step tree'!K12*output)</f>
        <v>30301510.18711578</v>
      </c>
    </row>
    <row r="13" spans="2:11" ht="12.75">
      <c r="B13" s="33">
        <f>IF('multi-step tree'!B13="","",'multi-step tree'!B13*output)</f>
        <v>13250000</v>
      </c>
      <c r="C13" s="33">
        <f>IF('multi-step tree'!C13="","",'multi-step tree'!C13*output)</f>
      </c>
      <c r="D13" s="33">
        <f>IF('multi-step tree'!D13="","",'multi-step tree'!D13*output)</f>
        <v>14963255.34922948</v>
      </c>
      <c r="E13" s="33">
        <f>IF('multi-step tree'!E13="","",'multi-step tree'!E13*output)</f>
      </c>
      <c r="F13" s="33">
        <f>IF('multi-step tree'!F13="","",'multi-step tree'!F13*output)</f>
        <v>16898038.539339215</v>
      </c>
      <c r="G13" s="33">
        <f>IF('multi-step tree'!G13="","",'multi-step tree'!G13*output)</f>
      </c>
      <c r="H13" s="33">
        <f>IF('multi-step tree'!H13="","",'multi-step tree'!H13*output)</f>
        <v>19082993.62756629</v>
      </c>
      <c r="I13" s="33">
        <f>IF('multi-step tree'!I13="","",'multi-step tree'!I13*output)</f>
      </c>
      <c r="J13" s="33">
        <f>IF('multi-step tree'!J13="","",'multi-step tree'!J13*output)</f>
        <v>21550468.413357984</v>
      </c>
      <c r="K13" s="33">
        <f>IF('multi-step tree'!K13="","",'multi-step tree'!K13*output)</f>
      </c>
    </row>
    <row r="14" spans="2:11" ht="12.75">
      <c r="B14" s="33">
        <f>IF('multi-step tree'!B14="","",'multi-step tree'!B14*output)</f>
      </c>
      <c r="C14" s="33">
        <f>IF('multi-step tree'!C14="","",'multi-step tree'!C14*output)</f>
        <v>10641884.175848508</v>
      </c>
      <c r="D14" s="33">
        <f>IF('multi-step tree'!D14="","",'multi-step tree'!D14*output)</f>
      </c>
      <c r="E14" s="33">
        <f>IF('multi-step tree'!E14="","",'multi-step tree'!E14*output)</f>
        <v>12017904.175105339</v>
      </c>
      <c r="F14" s="33">
        <f>IF('multi-step tree'!F14="","",'multi-step tree'!F14*output)</f>
      </c>
      <c r="G14" s="33">
        <f>IF('multi-step tree'!G14="","",'multi-step tree'!G14*output)</f>
        <v>13571846.712050732</v>
      </c>
      <c r="H14" s="33">
        <f>IF('multi-step tree'!H14="","",'multi-step tree'!H14*output)</f>
      </c>
      <c r="I14" s="33">
        <f>IF('multi-step tree'!I14="","",'multi-step tree'!I14*output)</f>
        <v>15326717.5783408</v>
      </c>
      <c r="J14" s="33">
        <f>IF('multi-step tree'!J14="","",'multi-step tree'!J14*output)</f>
      </c>
      <c r="K14" s="33">
        <f>IF('multi-step tree'!K14="","",'multi-step tree'!K14*output)</f>
        <v>17308497.26718773</v>
      </c>
    </row>
    <row r="15" spans="2:11" ht="12.75">
      <c r="B15" s="33">
        <f>IF('multi-step tree'!B15="","",'multi-step tree'!B15*output)</f>
      </c>
      <c r="C15" s="33">
        <f>IF('multi-step tree'!C15="","",'multi-step tree'!C15*output)</f>
      </c>
      <c r="D15" s="33">
        <f>IF('multi-step tree'!D15="","",'multi-step tree'!D15*output)</f>
        <v>8547147.080164142</v>
      </c>
      <c r="E15" s="33">
        <f>IF('multi-step tree'!E15="","",'multi-step tree'!E15*output)</f>
      </c>
      <c r="F15" s="33">
        <f>IF('multi-step tree'!F15="","",'multi-step tree'!F15*output)</f>
        <v>9652312.77493715</v>
      </c>
      <c r="G15" s="33">
        <f>IF('multi-step tree'!G15="","",'multi-step tree'!G15*output)</f>
      </c>
      <c r="H15" s="33">
        <f>IF('multi-step tree'!H15="","",'multi-step tree'!H15*output)</f>
        <v>10900378.925435042</v>
      </c>
      <c r="I15" s="33">
        <f>IF('multi-step tree'!I15="","",'multi-step tree'!I15*output)</f>
      </c>
      <c r="J15" s="33">
        <f>IF('multi-step tree'!J15="","",'multi-step tree'!J15*output)</f>
        <v>12309822.88789767</v>
      </c>
      <c r="K15" s="33">
        <f>IF('multi-step tree'!K15="","",'multi-step tree'!K15*output)</f>
      </c>
    </row>
    <row r="16" spans="2:11" ht="12.75">
      <c r="B16" s="33">
        <f>IF('multi-step tree'!B16="","",'multi-step tree'!B16*output)</f>
      </c>
      <c r="C16" s="33">
        <f>IF('multi-step tree'!C16="","",'multi-step tree'!C16*output)</f>
      </c>
      <c r="D16" s="33">
        <f>IF('multi-step tree'!D16="","",'multi-step tree'!D16*output)</f>
      </c>
      <c r="E16" s="33">
        <f>IF('multi-step tree'!E16="","",'multi-step tree'!E16*output)</f>
        <v>6864735.793286684</v>
      </c>
      <c r="F16" s="33">
        <f>IF('multi-step tree'!F16="","",'multi-step tree'!F16*output)</f>
      </c>
      <c r="G16" s="33">
        <f>IF('multi-step tree'!G16="","",'multi-step tree'!G16*output)</f>
        <v>7752361.855090116</v>
      </c>
      <c r="H16" s="33">
        <f>IF('multi-step tree'!H16="","",'multi-step tree'!H16*output)</f>
      </c>
      <c r="I16" s="33">
        <f>IF('multi-step tree'!I16="","",'multi-step tree'!I16*output)</f>
        <v>8754759.999799224</v>
      </c>
      <c r="J16" s="33">
        <f>IF('multi-step tree'!J16="","",'multi-step tree'!J16*output)</f>
      </c>
      <c r="K16" s="33">
        <f>IF('multi-step tree'!K16="","",'multi-step tree'!K16*output)</f>
        <v>9886770.520620076</v>
      </c>
    </row>
    <row r="17" spans="2:11" ht="12.75">
      <c r="B17" s="33">
        <f>IF('multi-step tree'!B17="","",'multi-step tree'!B17*output)</f>
      </c>
      <c r="C17" s="33">
        <f>IF('multi-step tree'!C17="","",'multi-step tree'!C17*output)</f>
      </c>
      <c r="D17" s="33">
        <f>IF('multi-step tree'!D17="","",'multi-step tree'!D17*output)</f>
      </c>
      <c r="E17" s="33">
        <f>IF('multi-step tree'!E17="","",'multi-step tree'!E17*output)</f>
      </c>
      <c r="F17" s="33">
        <f>IF('multi-step tree'!F17="","",'multi-step tree'!F17*output)</f>
        <v>5513488.544147804</v>
      </c>
      <c r="G17" s="33">
        <f>IF('multi-step tree'!G17="","",'multi-step tree'!G17*output)</f>
      </c>
      <c r="H17" s="33">
        <f>IF('multi-step tree'!H17="","",'multi-step tree'!H17*output)</f>
        <v>6226395.241595101</v>
      </c>
      <c r="I17" s="33">
        <f>IF('multi-step tree'!I17="","",'multi-step tree'!I17*output)</f>
      </c>
      <c r="J17" s="33">
        <f>IF('multi-step tree'!J17="","",'multi-step tree'!J17*output)</f>
        <v>7031482.4079407435</v>
      </c>
      <c r="K17" s="33">
        <f>IF('multi-step tree'!K17="","",'multi-step tree'!K17*output)</f>
      </c>
    </row>
    <row r="18" spans="2:11" ht="12.75">
      <c r="B18" s="33">
        <f>IF('multi-step tree'!B18="","",'multi-step tree'!B18*output)</f>
      </c>
      <c r="C18" s="33">
        <f>IF('multi-step tree'!C18="","",'multi-step tree'!C18*output)</f>
      </c>
      <c r="D18" s="33">
        <f>IF('multi-step tree'!D18="","",'multi-step tree'!D18*output)</f>
      </c>
      <c r="E18" s="33">
        <f>IF('multi-step tree'!E18="","",'multi-step tree'!E18*output)</f>
      </c>
      <c r="F18" s="33">
        <f>IF('multi-step tree'!F18="","",'multi-step tree'!F18*output)</f>
      </c>
      <c r="G18" s="33">
        <f>IF('multi-step tree'!G18="","",'multi-step tree'!G18*output)</f>
        <v>4428219.3578632865</v>
      </c>
      <c r="H18" s="33">
        <f>IF('multi-step tree'!H18="","",'multi-step tree'!H18*output)</f>
      </c>
      <c r="I18" s="33">
        <f>IF('multi-step tree'!I18="","",'multi-step tree'!I18*output)</f>
        <v>5000798.2637063665</v>
      </c>
      <c r="J18" s="33">
        <f>IF('multi-step tree'!J18="","",'multi-step tree'!J18*output)</f>
      </c>
      <c r="K18" s="33">
        <f>IF('multi-step tree'!K18="","",'multi-step tree'!K18*output)</f>
        <v>5647412.933571453</v>
      </c>
    </row>
    <row r="19" spans="2:11" ht="12.75">
      <c r="B19" s="33">
        <f>IF('multi-step tree'!B19="","",'multi-step tree'!B19*output)</f>
      </c>
      <c r="C19" s="33">
        <f>IF('multi-step tree'!C19="","",'multi-step tree'!C19*output)</f>
      </c>
      <c r="D19" s="33">
        <f>IF('multi-step tree'!D19="","",'multi-step tree'!D19*output)</f>
      </c>
      <c r="E19" s="33">
        <f>IF('multi-step tree'!E19="","",'multi-step tree'!E19*output)</f>
      </c>
      <c r="F19" s="33">
        <f>IF('multi-step tree'!F19="","",'multi-step tree'!F19*output)</f>
      </c>
      <c r="G19" s="33">
        <f>IF('multi-step tree'!G19="","",'multi-step tree'!G19*output)</f>
      </c>
      <c r="H19" s="33">
        <f>IF('multi-step tree'!H19="","",'multi-step tree'!H19*output)</f>
        <v>3556573.397104252</v>
      </c>
      <c r="I19" s="33">
        <f>IF('multi-step tree'!I19="","",'multi-step tree'!I19*output)</f>
      </c>
      <c r="J19" s="33">
        <f>IF('multi-step tree'!J19="","",'multi-step tree'!J19*output)</f>
        <v>4016446.4837092436</v>
      </c>
      <c r="K19" s="33">
        <f>IF('multi-step tree'!K19="","",'multi-step tree'!K19*output)</f>
      </c>
    </row>
    <row r="20" spans="2:11" ht="12.75">
      <c r="B20" s="33">
        <f>IF('multi-step tree'!B20="","",'multi-step tree'!B20*output)</f>
      </c>
      <c r="C20" s="33">
        <f>IF('multi-step tree'!C20="","",'multi-step tree'!C20*output)</f>
      </c>
      <c r="D20" s="33">
        <f>IF('multi-step tree'!D20="","",'multi-step tree'!D20*output)</f>
      </c>
      <c r="E20" s="33">
        <f>IF('multi-step tree'!E20="","",'multi-step tree'!E20*output)</f>
      </c>
      <c r="F20" s="33">
        <f>IF('multi-step tree'!F20="","",'multi-step tree'!F20*output)</f>
      </c>
      <c r="G20" s="33">
        <f>IF('multi-step tree'!G20="","",'multi-step tree'!G20*output)</f>
      </c>
      <c r="H20" s="33">
        <f>IF('multi-step tree'!H20="","",'multi-step tree'!H20*output)</f>
      </c>
      <c r="I20" s="33">
        <f>IF('multi-step tree'!I20="","",'multi-step tree'!I20*output)</f>
        <v>2856501.294708492</v>
      </c>
      <c r="J20" s="33">
        <f>IF('multi-step tree'!J20="","",'multi-step tree'!J20*output)</f>
      </c>
      <c r="K20" s="33">
        <f>IF('multi-step tree'!K20="","",'multi-step tree'!K20*output)</f>
        <v>3225853.45495304</v>
      </c>
    </row>
    <row r="21" spans="2:11" ht="12.75">
      <c r="B21" s="33">
        <f>IF('multi-step tree'!B21="","",'multi-step tree'!B21*output)</f>
      </c>
      <c r="C21" s="33">
        <f>IF('multi-step tree'!C21="","",'multi-step tree'!C21*output)</f>
      </c>
      <c r="D21" s="33">
        <f>IF('multi-step tree'!D21="","",'multi-step tree'!D21*output)</f>
      </c>
      <c r="E21" s="33">
        <f>IF('multi-step tree'!E21="","",'multi-step tree'!E21*output)</f>
      </c>
      <c r="F21" s="33">
        <f>IF('multi-step tree'!F21="","",'multi-step tree'!F21*output)</f>
      </c>
      <c r="G21" s="33">
        <f>IF('multi-step tree'!G21="","",'multi-step tree'!G21*output)</f>
      </c>
      <c r="H21" s="33">
        <f>IF('multi-step tree'!H21="","",'multi-step tree'!H21*output)</f>
      </c>
      <c r="I21" s="33">
        <f>IF('multi-step tree'!I21="","",'multi-step tree'!I21*output)</f>
      </c>
      <c r="J21" s="33">
        <f>IF('multi-step tree'!J21="","",'multi-step tree'!J21*output)</f>
        <v>2294230.6359584206</v>
      </c>
      <c r="K21" s="33">
        <f>IF('multi-step tree'!K21="","",'multi-step tree'!K21*output)</f>
      </c>
    </row>
    <row r="22" spans="2:11" ht="12.75">
      <c r="B22" s="33">
        <f>IF('multi-step tree'!B22="","",'multi-step tree'!B22*output)</f>
      </c>
      <c r="C22" s="33">
        <f>IF('multi-step tree'!C22="","",'multi-step tree'!C22*output)</f>
      </c>
      <c r="D22" s="33">
        <f>IF('multi-step tree'!D22="","",'multi-step tree'!D22*output)</f>
      </c>
      <c r="E22" s="33">
        <f>IF('multi-step tree'!E22="","",'multi-step tree'!E22*output)</f>
      </c>
      <c r="F22" s="33">
        <f>IF('multi-step tree'!F22="","",'multi-step tree'!F22*output)</f>
      </c>
      <c r="G22" s="33">
        <f>IF('multi-step tree'!G22="","",'multi-step tree'!G22*output)</f>
      </c>
      <c r="H22" s="33">
        <f>IF('multi-step tree'!H22="","",'multi-step tree'!H22*output)</f>
      </c>
      <c r="I22" s="33">
        <f>IF('multi-step tree'!I22="","",'multi-step tree'!I22*output)</f>
      </c>
      <c r="J22" s="33">
        <f>IF('multi-step tree'!J22="","",'multi-step tree'!J22*output)</f>
      </c>
      <c r="K22" s="33">
        <f>IF('multi-step tree'!K22="","",'multi-step tree'!K22*output)</f>
        <v>1842636.7321171905</v>
      </c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6" spans="1:11" ht="12.75">
      <c r="A26" s="2" t="s">
        <v>47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2.75">
      <c r="A28" t="s">
        <v>54</v>
      </c>
    </row>
    <row r="29" ht="12.75">
      <c r="B29" t="s">
        <v>55</v>
      </c>
    </row>
    <row r="30" spans="1:11" ht="12.75">
      <c r="A30" s="1"/>
      <c r="B30" s="33">
        <f>IF('multi-step tree'!B4="","",B4*'multi-step tree'!B131)</f>
      </c>
      <c r="C30" s="33">
        <f>IF('multi-step tree'!C4="","",C4*'multi-step tree'!C131)</f>
      </c>
      <c r="D30" s="33">
        <f>IF('multi-step tree'!D4="","",D4*'multi-step tree'!D131)</f>
      </c>
      <c r="E30" s="33">
        <f>IF('multi-step tree'!E4="","",E4*'multi-step tree'!E131)</f>
      </c>
      <c r="F30" s="33">
        <f>IF('multi-step tree'!F4="","",F4*'multi-step tree'!F131)</f>
      </c>
      <c r="G30" s="33">
        <f>IF('multi-step tree'!G4="","",G4*'multi-step tree'!G131)</f>
      </c>
      <c r="H30" s="33">
        <f>IF('multi-step tree'!H4="","",H4*'multi-step tree'!H131)</f>
      </c>
      <c r="I30" s="33">
        <f>IF('multi-step tree'!I4="","",I4*'multi-step tree'!I131)</f>
      </c>
      <c r="J30" s="33">
        <f>IF('multi-step tree'!J4="","",J4*'multi-step tree'!J131)</f>
      </c>
      <c r="K30" s="33">
        <f>IF('multi-step tree'!K4="","",K4*'multi-step tree'!K131)</f>
        <v>94512.19484616265</v>
      </c>
    </row>
    <row r="31" spans="2:11" ht="12.75">
      <c r="B31" s="33">
        <f>IF('multi-step tree'!B5="","",B5*'multi-step tree'!B132)</f>
      </c>
      <c r="C31" s="33">
        <f>IF('multi-step tree'!C5="","",C5*'multi-step tree'!C132)</f>
      </c>
      <c r="D31" s="33">
        <f>IF('multi-step tree'!D5="","",D5*'multi-step tree'!D132)</f>
      </c>
      <c r="E31" s="33">
        <f>IF('multi-step tree'!E5="","",E5*'multi-step tree'!E132)</f>
      </c>
      <c r="F31" s="33">
        <f>IF('multi-step tree'!F5="","",F5*'multi-step tree'!F132)</f>
      </c>
      <c r="G31" s="33">
        <f>IF('multi-step tree'!G5="","",G5*'multi-step tree'!G132)</f>
      </c>
      <c r="H31" s="33">
        <f>IF('multi-step tree'!H5="","",H5*'multi-step tree'!H132)</f>
      </c>
      <c r="I31" s="33">
        <f>IF('multi-step tree'!I5="","",I5*'multi-step tree'!I132)</f>
      </c>
      <c r="J31" s="33">
        <f>IF('multi-step tree'!J5="","",J5*'multi-step tree'!J132)</f>
        <v>163686.62169749802</v>
      </c>
      <c r="K31" s="33">
        <f>IF('multi-step tree'!K5="","",K5*'multi-step tree'!K132)</f>
      </c>
    </row>
    <row r="32" spans="2:11" ht="12.75">
      <c r="B32" s="33">
        <f>IF('multi-step tree'!B6="","",B6*'multi-step tree'!B133)</f>
      </c>
      <c r="C32" s="33">
        <f>IF('multi-step tree'!C6="","",C6*'multi-step tree'!C133)</f>
      </c>
      <c r="D32" s="33">
        <f>IF('multi-step tree'!D6="","",D6*'multi-step tree'!D133)</f>
      </c>
      <c r="E32" s="33">
        <f>IF('multi-step tree'!E6="","",E6*'multi-step tree'!E133)</f>
      </c>
      <c r="F32" s="33">
        <f>IF('multi-step tree'!F6="","",F6*'multi-step tree'!F133)</f>
      </c>
      <c r="G32" s="33">
        <f>IF('multi-step tree'!G6="","",G6*'multi-step tree'!G133)</f>
      </c>
      <c r="H32" s="33">
        <f>IF('multi-step tree'!H6="","",H6*'multi-step tree'!H133)</f>
      </c>
      <c r="I32" s="33">
        <f>IF('multi-step tree'!I6="","",I6*'multi-step tree'!I133)</f>
        <v>283490.5079323495</v>
      </c>
      <c r="J32" s="33">
        <f>IF('multi-step tree'!J6="","",J6*'multi-step tree'!J133)</f>
      </c>
      <c r="K32" s="33">
        <f>IF('multi-step tree'!K6="","",K6*'multi-step tree'!K133)</f>
        <v>697324.4987982513</v>
      </c>
    </row>
    <row r="33" spans="2:11" ht="12.75">
      <c r="B33" s="33">
        <f>IF('multi-step tree'!B7="","",B7*'multi-step tree'!B134)</f>
      </c>
      <c r="C33" s="33">
        <f>IF('multi-step tree'!C7="","",C7*'multi-step tree'!C134)</f>
      </c>
      <c r="D33" s="33">
        <f>IF('multi-step tree'!D7="","",D7*'multi-step tree'!D134)</f>
      </c>
      <c r="E33" s="33">
        <f>IF('multi-step tree'!E7="","",E7*'multi-step tree'!E134)</f>
      </c>
      <c r="F33" s="33">
        <f>IF('multi-step tree'!F7="","",F7*'multi-step tree'!F134)</f>
      </c>
      <c r="G33" s="33">
        <f>IF('multi-step tree'!G7="","",G7*'multi-step tree'!G134)</f>
      </c>
      <c r="H33" s="33">
        <f>IF('multi-step tree'!H7="","",H7*'multi-step tree'!H134)</f>
        <v>490980.064554475</v>
      </c>
      <c r="I33" s="33">
        <f>IF('multi-step tree'!I7="","",I7*'multi-step tree'!I134)</f>
      </c>
      <c r="J33" s="33">
        <f>IF('multi-step tree'!J7="","",J7*'multi-step tree'!J134)</f>
        <v>1073514.0616484152</v>
      </c>
      <c r="K33" s="33">
        <f>IF('multi-step tree'!K7="","",K7*'multi-step tree'!K134)</f>
      </c>
    </row>
    <row r="34" spans="2:11" ht="12.75">
      <c r="B34" s="33">
        <f>IF('multi-step tree'!B8="","",B8*'multi-step tree'!B135)</f>
      </c>
      <c r="C34" s="33">
        <f>IF('multi-step tree'!C8="","",C8*'multi-step tree'!C135)</f>
      </c>
      <c r="D34" s="33">
        <f>IF('multi-step tree'!D8="","",D8*'multi-step tree'!D135)</f>
      </c>
      <c r="E34" s="33">
        <f>IF('multi-step tree'!E8="","",E8*'multi-step tree'!E135)</f>
      </c>
      <c r="F34" s="33">
        <f>IF('multi-step tree'!F8="","",F8*'multi-step tree'!F135)</f>
      </c>
      <c r="G34" s="33">
        <f>IF('multi-step tree'!G8="","",G8*'multi-step tree'!G135)</f>
        <v>850333.3164419106</v>
      </c>
      <c r="H34" s="33">
        <f>IF('multi-step tree'!H8="","",H8*'multi-step tree'!H135)</f>
      </c>
      <c r="I34" s="33">
        <f>IF('multi-step tree'!I8="","",I8*'multi-step tree'!I135)</f>
        <v>1626826.0840228794</v>
      </c>
      <c r="J34" s="33">
        <f>IF('multi-step tree'!J8="","",J8*'multi-step tree'!J135)</f>
      </c>
      <c r="K34" s="33">
        <f>IF('multi-step tree'!K8="","",K8*'multi-step tree'!K135)</f>
        <v>2286648.863629452</v>
      </c>
    </row>
    <row r="35" spans="2:11" ht="12.75">
      <c r="B35" s="33">
        <f>IF('multi-step tree'!B9="","",B9*'multi-step tree'!B136)</f>
      </c>
      <c r="C35" s="33">
        <f>IF('multi-step tree'!C9="","",C9*'multi-step tree'!C136)</f>
      </c>
      <c r="D35" s="33">
        <f>IF('multi-step tree'!D9="","",D9*'multi-step tree'!D136)</f>
      </c>
      <c r="E35" s="33">
        <f>IF('multi-step tree'!E9="","",E9*'multi-step tree'!E136)</f>
      </c>
      <c r="F35" s="33">
        <f>IF('multi-step tree'!F9="","",F9*'multi-step tree'!F136)</f>
        <v>1472700.8309537442</v>
      </c>
      <c r="G35" s="33">
        <f>IF('multi-step tree'!G9="","",G9*'multi-step tree'!G136)</f>
      </c>
      <c r="H35" s="33">
        <f>IF('multi-step tree'!H9="","",H9*'multi-step tree'!H136)</f>
        <v>2415014.118849329</v>
      </c>
      <c r="I35" s="33">
        <f>IF('multi-step tree'!I9="","",I9*'multi-step tree'!I136)</f>
      </c>
      <c r="J35" s="33">
        <f>IF('multi-step tree'!J9="","",J9*'multi-step tree'!J136)</f>
        <v>3080210.1449402706</v>
      </c>
      <c r="K35" s="33">
        <f>IF('multi-step tree'!K9="","",K9*'multi-step tree'!K136)</f>
      </c>
    </row>
    <row r="36" spans="2:11" ht="12.75">
      <c r="B36" s="33">
        <f>IF('multi-step tree'!B10="","",B10*'multi-step tree'!B137)</f>
      </c>
      <c r="C36" s="33">
        <f>IF('multi-step tree'!C10="","",C10*'multi-step tree'!C137)</f>
      </c>
      <c r="D36" s="33">
        <f>IF('multi-step tree'!D10="","",D10*'multi-step tree'!D137)</f>
      </c>
      <c r="E36" s="33">
        <f>IF('multi-step tree'!E10="","",E10*'multi-step tree'!E137)</f>
        <v>2550585.394639198</v>
      </c>
      <c r="F36" s="33">
        <f>IF('multi-step tree'!F10="","",F10*'multi-step tree'!F137)</f>
      </c>
      <c r="G36" s="33">
        <f>IF('multi-step tree'!G10="","",G10*'multi-step tree'!G137)</f>
        <v>3485489.38675449</v>
      </c>
      <c r="H36" s="33">
        <f>IF('multi-step tree'!H10="","",H10*'multi-step tree'!H137)</f>
      </c>
      <c r="I36" s="33">
        <f>IF('multi-step tree'!I10="","",I10*'multi-step tree'!I137)</f>
        <v>4000985.2186083095</v>
      </c>
      <c r="J36" s="33">
        <f>IF('multi-step tree'!J10="","",J10*'multi-step tree'!J137)</f>
      </c>
      <c r="K36" s="33">
        <f>IF('multi-step tree'!K10="","",K10*'multi-step tree'!K137)</f>
        <v>4374020.660615772</v>
      </c>
    </row>
    <row r="37" spans="2:11" ht="12.75">
      <c r="B37" s="33">
        <f>IF('multi-step tree'!B11="","",B11*'multi-step tree'!B138)</f>
      </c>
      <c r="C37" s="33">
        <f>IF('multi-step tree'!C11="","",C11*'multi-step tree'!C138)</f>
      </c>
      <c r="D37" s="33">
        <f>IF('multi-step tree'!D11="","",D11*'multi-step tree'!D138)</f>
        <v>4417384.521426351</v>
      </c>
      <c r="E37" s="33">
        <f>IF('multi-step tree'!E11="","",E11*'multi-step tree'!E138)</f>
      </c>
      <c r="F37" s="33">
        <f>IF('multi-step tree'!F11="","",F11*'multi-step tree'!F138)</f>
        <v>4829243.325553695</v>
      </c>
      <c r="G37" s="33">
        <f>IF('multi-step tree'!G11="","",G11*'multi-step tree'!G138)</f>
      </c>
      <c r="H37" s="33">
        <f>IF('multi-step tree'!H11="","",H11*'multi-step tree'!H138)</f>
        <v>4949533.269690844</v>
      </c>
      <c r="I37" s="33">
        <f>IF('multi-step tree'!I11="","",I11*'multi-step tree'!I138)</f>
      </c>
      <c r="J37" s="33">
        <f>IF('multi-step tree'!J11="","",J11*'multi-step tree'!J138)</f>
        <v>5050273.609923286</v>
      </c>
      <c r="K37" s="33">
        <f>IF('multi-step tree'!K11="","",K11*'multi-step tree'!K138)</f>
      </c>
    </row>
    <row r="38" spans="1:11" ht="12.75">
      <c r="A38" s="4"/>
      <c r="B38" s="33">
        <f>IF('multi-step tree'!B12="","",B12*'multi-step tree'!B139)</f>
      </c>
      <c r="C38" s="33">
        <f>IF('multi-step tree'!C12="","",C12*'multi-step tree'!C139)</f>
        <v>7650512.721961788</v>
      </c>
      <c r="D38" s="33">
        <f>IF('multi-step tree'!D12="","",D12*'multi-step tree'!D139)</f>
      </c>
      <c r="E38" s="33">
        <f>IF('multi-step tree'!E12="","",E12*'multi-step tree'!E139)</f>
        <v>6272861.348223968</v>
      </c>
      <c r="F38" s="33">
        <f>IF('multi-step tree'!F12="","",F12*'multi-step tree'!F139)</f>
      </c>
      <c r="G38" s="33">
        <f>IF('multi-step tree'!G12="","",G12*'multi-step tree'!G139)</f>
        <v>5714764.330774331</v>
      </c>
      <c r="H38" s="33">
        <f>IF('multi-step tree'!H12="","",H12*'multi-step tree'!H139)</f>
      </c>
      <c r="I38" s="33">
        <f>IF('multi-step tree'!I12="","",I12*'multi-step tree'!I139)</f>
        <v>5466637.315969698</v>
      </c>
      <c r="J38" s="33">
        <f>IF('multi-step tree'!J12="","",J12*'multi-step tree'!J139)</f>
      </c>
      <c r="K38" s="33">
        <f>IF('multi-step tree'!K12="","",K12*'multi-step tree'!K139)</f>
        <v>5378691.730137312</v>
      </c>
    </row>
    <row r="39" spans="2:11" ht="12.75">
      <c r="B39" s="33">
        <f>IF('multi-step tree'!B13="","",B13*'multi-step tree'!B140)</f>
        <v>13250000</v>
      </c>
      <c r="C39" s="33">
        <f>IF('multi-step tree'!C13="","",C13*'multi-step tree'!C140)</f>
      </c>
      <c r="D39" s="33">
        <f>IF('multi-step tree'!D13="","",D13*'multi-step tree'!D140)</f>
        <v>7242687.811443368</v>
      </c>
      <c r="E39" s="33">
        <f>IF('multi-step tree'!E13="","",E13*'multi-step tree'!E140)</f>
      </c>
      <c r="F39" s="33">
        <f>IF('multi-step tree'!F13="","",F13*'multi-step tree'!F140)</f>
        <v>5938474.724607206</v>
      </c>
      <c r="G39" s="33">
        <f>IF('multi-step tree'!G13="","",G13*'multi-step tree'!G140)</f>
      </c>
      <c r="H39" s="33">
        <f>IF('multi-step tree'!H13="","",H13*'multi-step tree'!H140)</f>
        <v>5410128.114022278</v>
      </c>
      <c r="I39" s="33">
        <f>IF('multi-step tree'!I13="","",I13*'multi-step tree'!I140)</f>
      </c>
      <c r="J39" s="33">
        <f>IF('multi-step tree'!J13="","",J13*'multi-step tree'!J140)</f>
        <v>5175227.974498749</v>
      </c>
      <c r="K39" s="33">
        <f>IF('multi-step tree'!K13="","",K13*'multi-step tree'!K140)</f>
      </c>
    </row>
    <row r="40" spans="2:11" ht="12.75">
      <c r="B40" s="33">
        <f>IF('multi-step tree'!B14="","",B14*'multi-step tree'!B141)</f>
      </c>
      <c r="C40" s="33">
        <f>IF('multi-step tree'!C14="","",C14*'multi-step tree'!C141)</f>
        <v>6271841.965973268</v>
      </c>
      <c r="D40" s="33">
        <f>IF('multi-step tree'!D14="","",D14*'multi-step tree'!D141)</f>
      </c>
      <c r="E40" s="33">
        <f>IF('multi-step tree'!E14="","",E14*'multi-step tree'!E141)</f>
        <v>5142452.07874569</v>
      </c>
      <c r="F40" s="33">
        <f>IF('multi-step tree'!F14="","",F14*'multi-step tree'!F141)</f>
      </c>
      <c r="G40" s="33">
        <f>IF('multi-step tree'!G14="","",G14*'multi-step tree'!G141)</f>
        <v>4684927.671907297</v>
      </c>
      <c r="H40" s="33">
        <f>IF('multi-step tree'!H14="","",H14*'multi-step tree'!H141)</f>
      </c>
      <c r="I40" s="33">
        <f>IF('multi-step tree'!I14="","",I14*'multi-step tree'!I141)</f>
        <v>4481514.713730511</v>
      </c>
      <c r="J40" s="33">
        <f>IF('multi-step tree'!J14="","",J14*'multi-step tree'!J141)</f>
      </c>
      <c r="K40" s="33">
        <f>IF('multi-step tree'!K14="","",K14*'multi-step tree'!K141)</f>
        <v>4409417.478422049</v>
      </c>
    </row>
    <row r="41" spans="2:11" ht="12.75">
      <c r="B41" s="33">
        <f>IF('multi-step tree'!B15="","",B15*'multi-step tree'!B142)</f>
      </c>
      <c r="C41" s="33">
        <f>IF('multi-step tree'!C15="","",C15*'multi-step tree'!C142)</f>
      </c>
      <c r="D41" s="33">
        <f>IF('multi-step tree'!D15="","",D15*'multi-step tree'!D142)</f>
        <v>2968754.841218372</v>
      </c>
      <c r="E41" s="33">
        <f>IF('multi-step tree'!E15="","",E15*'multi-step tree'!E142)</f>
      </c>
      <c r="F41" s="33">
        <f>IF('multi-step tree'!F15="","",F15*'multi-step tree'!F142)</f>
        <v>3245549.3590423837</v>
      </c>
      <c r="G41" s="33">
        <f>IF('multi-step tree'!G15="","",G15*'multi-step tree'!G142)</f>
      </c>
      <c r="H41" s="33">
        <f>IF('multi-step tree'!H15="","",H15*'multi-step tree'!H142)</f>
        <v>3326391.620401996</v>
      </c>
      <c r="I41" s="33">
        <f>IF('multi-step tree'!I15="","",I15*'multi-step tree'!I142)</f>
      </c>
      <c r="J41" s="33">
        <f>IF('multi-step tree'!J15="","",J15*'multi-step tree'!J142)</f>
        <v>3394095.3422130356</v>
      </c>
      <c r="K41" s="33">
        <f>IF('multi-step tree'!K15="","",K15*'multi-step tree'!K142)</f>
      </c>
    </row>
    <row r="42" spans="2:11" ht="12.75">
      <c r="B42" s="33">
        <f>IF('multi-step tree'!B16="","",B16*'multi-step tree'!B143)</f>
      </c>
      <c r="C42" s="33">
        <f>IF('multi-step tree'!C16="","",C16*'multi-step tree'!C143)</f>
      </c>
      <c r="D42" s="33">
        <f>IF('multi-step tree'!D16="","",D16*'multi-step tree'!D143)</f>
      </c>
      <c r="E42" s="33">
        <f>IF('multi-step tree'!E16="","",E16*'multi-step tree'!E143)</f>
        <v>1405249.9018746936</v>
      </c>
      <c r="F42" s="33">
        <f>IF('multi-step tree'!F16="","",F16*'multi-step tree'!F143)</f>
      </c>
      <c r="G42" s="33">
        <f>IF('multi-step tree'!G16="","",G16*'multi-step tree'!G143)</f>
        <v>1920337.044592421</v>
      </c>
      <c r="H42" s="33">
        <f>IF('multi-step tree'!H16="","",H16*'multi-step tree'!H143)</f>
      </c>
      <c r="I42" s="33">
        <f>IF('multi-step tree'!I16="","",I16*'multi-step tree'!I143)</f>
        <v>2204350.4591802773</v>
      </c>
      <c r="J42" s="33">
        <f>IF('multi-step tree'!J16="","",J16*'multi-step tree'!J143)</f>
      </c>
      <c r="K42" s="33">
        <f>IF('multi-step tree'!K16="","",K16*'multi-step tree'!K143)</f>
        <v>2409875.0494874846</v>
      </c>
    </row>
    <row r="43" spans="2:11" ht="12.75">
      <c r="B43" s="33">
        <f>IF('multi-step tree'!B17="","",B17*'multi-step tree'!B144)</f>
      </c>
      <c r="C43" s="33">
        <f>IF('multi-step tree'!C17="","",C17*'multi-step tree'!C144)</f>
      </c>
      <c r="D43" s="33">
        <f>IF('multi-step tree'!D17="","",D17*'multi-step tree'!D144)</f>
      </c>
      <c r="E43" s="33">
        <f>IF('multi-step tree'!E17="","",E17*'multi-step tree'!E144)</f>
      </c>
      <c r="F43" s="33">
        <f>IF('multi-step tree'!F17="","",F17*'multi-step tree'!F144)</f>
        <v>665170.211868492</v>
      </c>
      <c r="G43" s="33">
        <f>IF('multi-step tree'!G17="","",G17*'multi-step tree'!G144)</f>
      </c>
      <c r="H43" s="33">
        <f>IF('multi-step tree'!H17="","",H17*'multi-step tree'!H144)</f>
        <v>1090781.9289136142</v>
      </c>
      <c r="I43" s="33">
        <f>IF('multi-step tree'!I17="","",I17*'multi-step tree'!I144)</f>
      </c>
      <c r="J43" s="33">
        <f>IF('multi-step tree'!J17="","",J17*'multi-step tree'!J144)</f>
        <v>1391228.9527143955</v>
      </c>
      <c r="K43" s="33">
        <f>IF('multi-step tree'!K17="","",K17*'multi-step tree'!K144)</f>
      </c>
    </row>
    <row r="44" spans="2:11" ht="12.75">
      <c r="B44" s="33">
        <f>IF('multi-step tree'!B18="","",B18*'multi-step tree'!B145)</f>
      </c>
      <c r="C44" s="33">
        <f>IF('multi-step tree'!C18="","",C18*'multi-step tree'!C145)</f>
      </c>
      <c r="D44" s="33">
        <f>IF('multi-step tree'!D18="","",D18*'multi-step tree'!D145)</f>
      </c>
      <c r="E44" s="33">
        <f>IF('multi-step tree'!E18="","",E18*'multi-step tree'!E145)</f>
      </c>
      <c r="F44" s="33">
        <f>IF('multi-step tree'!F18="","",F18*'multi-step tree'!F145)</f>
      </c>
      <c r="G44" s="33">
        <f>IF('multi-step tree'!G18="","",G18*'multi-step tree'!G145)</f>
        <v>314856.03391035</v>
      </c>
      <c r="H44" s="33">
        <f>IF('multi-step tree'!H18="","",H18*'multi-step tree'!H145)</f>
      </c>
      <c r="I44" s="33">
        <f>IF('multi-step tree'!I18="","",I18*'multi-step tree'!I145)</f>
        <v>602370.8571371034</v>
      </c>
      <c r="J44" s="33">
        <f>IF('multi-step tree'!J18="","",J18*'multi-step tree'!J145)</f>
      </c>
      <c r="K44" s="33">
        <f>IF('multi-step tree'!K18="","",K18*'multi-step tree'!K145)</f>
        <v>846685.8562717052</v>
      </c>
    </row>
    <row r="45" spans="2:11" ht="12.75">
      <c r="B45" s="33">
        <f>IF('multi-step tree'!B19="","",B19*'multi-step tree'!B146)</f>
      </c>
      <c r="C45" s="33">
        <f>IF('multi-step tree'!C19="","",C19*'multi-step tree'!C146)</f>
      </c>
      <c r="D45" s="33">
        <f>IF('multi-step tree'!D19="","",D19*'multi-step tree'!D146)</f>
      </c>
      <c r="E45" s="33">
        <f>IF('multi-step tree'!E19="","",E19*'multi-step tree'!E146)</f>
      </c>
      <c r="F45" s="33">
        <f>IF('multi-step tree'!F19="","",F19*'multi-step tree'!F146)</f>
      </c>
      <c r="G45" s="33">
        <f>IF('multi-step tree'!G19="","",G19*'multi-step tree'!G146)</f>
      </c>
      <c r="H45" s="33">
        <f>IF('multi-step tree'!H19="","",H19*'multi-step tree'!H146)</f>
        <v>149036.02163915735</v>
      </c>
      <c r="I45" s="33">
        <f>IF('multi-step tree'!I19="","",I19*'multi-step tree'!I146)</f>
      </c>
      <c r="J45" s="33">
        <f>IF('multi-step tree'!J19="","",J19*'multi-step tree'!J146)</f>
        <v>325863.05732586724</v>
      </c>
      <c r="K45" s="33">
        <f>IF('multi-step tree'!K19="","",K19*'multi-step tree'!K146)</f>
      </c>
    </row>
    <row r="46" spans="2:11" ht="12.75">
      <c r="B46" s="33">
        <f>IF('multi-step tree'!B20="","",B20*'multi-step tree'!B147)</f>
      </c>
      <c r="C46" s="33">
        <f>IF('multi-step tree'!C20="","",C20*'multi-step tree'!C147)</f>
      </c>
      <c r="D46" s="33">
        <f>IF('multi-step tree'!D20="","",D20*'multi-step tree'!D147)</f>
      </c>
      <c r="E46" s="33">
        <f>IF('multi-step tree'!E20="","",E20*'multi-step tree'!E147)</f>
      </c>
      <c r="F46" s="33">
        <f>IF('multi-step tree'!F20="","",F20*'multi-step tree'!F147)</f>
      </c>
      <c r="G46" s="33">
        <f>IF('multi-step tree'!G20="","",G20*'multi-step tree'!G147)</f>
      </c>
      <c r="H46" s="33">
        <f>IF('multi-step tree'!H20="","",H20*'multi-step tree'!H147)</f>
      </c>
      <c r="I46" s="33">
        <f>IF('multi-step tree'!I20="","",I20*'multi-step tree'!I147)</f>
        <v>70545.68867608809</v>
      </c>
      <c r="J46" s="33">
        <f>IF('multi-step tree'!J20="","",J20*'multi-step tree'!J147)</f>
      </c>
      <c r="K46" s="33">
        <f>IF('multi-step tree'!K20="","",K20*'multi-step tree'!K147)</f>
        <v>173526.92814028813</v>
      </c>
    </row>
    <row r="47" spans="2:11" ht="12.75">
      <c r="B47" s="33">
        <f>IF('multi-step tree'!B21="","",B21*'multi-step tree'!B148)</f>
      </c>
      <c r="C47" s="33">
        <f>IF('multi-step tree'!C21="","",C21*'multi-step tree'!C148)</f>
      </c>
      <c r="D47" s="33">
        <f>IF('multi-step tree'!D21="","",D21*'multi-step tree'!D148)</f>
      </c>
      <c r="E47" s="33">
        <f>IF('multi-step tree'!E21="","",E21*'multi-step tree'!E148)</f>
      </c>
      <c r="F47" s="33">
        <f>IF('multi-step tree'!F21="","",F21*'multi-step tree'!F148)</f>
      </c>
      <c r="G47" s="33">
        <f>IF('multi-step tree'!G21="","",G21*'multi-step tree'!G148)</f>
      </c>
      <c r="H47" s="33">
        <f>IF('multi-step tree'!H21="","",H21*'multi-step tree'!H148)</f>
      </c>
      <c r="I47" s="33">
        <f>IF('multi-step tree'!I21="","",I21*'multi-step tree'!I148)</f>
      </c>
      <c r="J47" s="33">
        <f>IF('multi-step tree'!J21="","",J21*'multi-step tree'!J148)</f>
        <v>33392.55930242826</v>
      </c>
      <c r="K47" s="33">
        <f>IF('multi-step tree'!K21="","",K21*'multi-step tree'!K148)</f>
      </c>
    </row>
    <row r="48" spans="2:11" ht="12.75">
      <c r="B48" s="33">
        <f>IF('multi-step tree'!B22="","",B22*'multi-step tree'!B149)</f>
      </c>
      <c r="C48" s="33">
        <f>IF('multi-step tree'!C22="","",C22*'multi-step tree'!C149)</f>
      </c>
      <c r="D48" s="33">
        <f>IF('multi-step tree'!D22="","",D22*'multi-step tree'!D149)</f>
      </c>
      <c r="E48" s="33">
        <f>IF('multi-step tree'!E22="","",E22*'multi-step tree'!E149)</f>
      </c>
      <c r="F48" s="33">
        <f>IF('multi-step tree'!F22="","",F22*'multi-step tree'!F149)</f>
      </c>
      <c r="G48" s="33">
        <f>IF('multi-step tree'!G22="","",G22*'multi-step tree'!G149)</f>
      </c>
      <c r="H48" s="33">
        <f>IF('multi-step tree'!H22="","",H22*'multi-step tree'!H149)</f>
      </c>
      <c r="I48" s="33">
        <f>IF('multi-step tree'!I22="","",I22*'multi-step tree'!I149)</f>
      </c>
      <c r="J48" s="33">
        <f>IF('multi-step tree'!J22="","",J22*'multi-step tree'!J149)</f>
      </c>
      <c r="K48" s="33">
        <f>IF('multi-step tree'!K22="","",K22*'multi-step tree'!K149)</f>
        <v>15806.253191261929</v>
      </c>
    </row>
    <row r="49" spans="2:11" ht="12.7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75">
      <c r="A50" t="s">
        <v>15</v>
      </c>
      <c r="B50">
        <v>1</v>
      </c>
      <c r="C50">
        <v>2</v>
      </c>
      <c r="D50">
        <v>3</v>
      </c>
      <c r="E50">
        <v>4</v>
      </c>
      <c r="F50">
        <v>5</v>
      </c>
      <c r="G50">
        <v>6</v>
      </c>
      <c r="H50">
        <v>7</v>
      </c>
      <c r="I50">
        <v>8</v>
      </c>
      <c r="J50">
        <v>9</v>
      </c>
      <c r="K50">
        <v>10</v>
      </c>
    </row>
    <row r="51" spans="1:11" ht="12.75">
      <c r="A51" t="s">
        <v>56</v>
      </c>
      <c r="B51" s="33">
        <f aca="true" t="shared" si="0" ref="B51:J51">SUM(B30:B48)</f>
        <v>13250000</v>
      </c>
      <c r="C51" s="33">
        <f t="shared" si="0"/>
        <v>13922354.687935056</v>
      </c>
      <c r="D51" s="33">
        <f t="shared" si="0"/>
        <v>14628827.17408809</v>
      </c>
      <c r="E51" s="33">
        <f t="shared" si="0"/>
        <v>15371148.72348355</v>
      </c>
      <c r="F51" s="33">
        <f t="shared" si="0"/>
        <v>16151138.452025522</v>
      </c>
      <c r="G51" s="33">
        <f t="shared" si="0"/>
        <v>16970707.7843808</v>
      </c>
      <c r="H51" s="33">
        <f t="shared" si="0"/>
        <v>17831865.138071697</v>
      </c>
      <c r="I51" s="33">
        <f t="shared" si="0"/>
        <v>18736720.845257215</v>
      </c>
      <c r="J51" s="33">
        <f t="shared" si="0"/>
        <v>19687492.32426394</v>
      </c>
      <c r="K51" s="33">
        <f>SUM(K30:K48)</f>
        <v>20686509.513539743</v>
      </c>
    </row>
    <row r="52" spans="1:11" ht="12.75">
      <c r="A52" t="s">
        <v>51</v>
      </c>
      <c r="B52" s="5">
        <f aca="true" t="shared" si="1" ref="B52:K52">EXP(-rf*(B50-1))</f>
        <v>1</v>
      </c>
      <c r="C52" s="5">
        <f t="shared" si="1"/>
        <v>0.951229424500714</v>
      </c>
      <c r="D52" s="5">
        <f t="shared" si="1"/>
        <v>0.9048374180359595</v>
      </c>
      <c r="E52" s="5">
        <f t="shared" si="1"/>
        <v>0.8607079764250578</v>
      </c>
      <c r="F52" s="5">
        <f t="shared" si="1"/>
        <v>0.8187307530779818</v>
      </c>
      <c r="G52" s="5">
        <f t="shared" si="1"/>
        <v>0.7788007830714049</v>
      </c>
      <c r="H52" s="5">
        <f t="shared" si="1"/>
        <v>0.7408182206817179</v>
      </c>
      <c r="I52" s="5">
        <f t="shared" si="1"/>
        <v>0.7046880897187134</v>
      </c>
      <c r="J52" s="5">
        <f t="shared" si="1"/>
        <v>0.6703200460356393</v>
      </c>
      <c r="K52" s="5">
        <f t="shared" si="1"/>
        <v>0.6376281516217733</v>
      </c>
    </row>
    <row r="53" spans="1:11" ht="12.75">
      <c r="A53" t="s">
        <v>52</v>
      </c>
      <c r="B53" s="33">
        <f aca="true" t="shared" si="2" ref="B53:K53">B51*B52</f>
        <v>13250000</v>
      </c>
      <c r="C53" s="33">
        <f t="shared" si="2"/>
        <v>13243353.437499281</v>
      </c>
      <c r="D53" s="33">
        <f t="shared" si="2"/>
        <v>13236710.20909615</v>
      </c>
      <c r="E53" s="33">
        <f t="shared" si="2"/>
        <v>13230070.313118136</v>
      </c>
      <c r="F53" s="33">
        <f t="shared" si="2"/>
        <v>13223433.747893605</v>
      </c>
      <c r="G53" s="33">
        <f t="shared" si="2"/>
        <v>13216800.511751754</v>
      </c>
      <c r="H53" s="33">
        <f t="shared" si="2"/>
        <v>13210170.60302263</v>
      </c>
      <c r="I53" s="33">
        <f t="shared" si="2"/>
        <v>13203544.020037105</v>
      </c>
      <c r="J53" s="33">
        <f t="shared" si="2"/>
        <v>13196920.761126902</v>
      </c>
      <c r="K53" s="33">
        <f t="shared" si="2"/>
        <v>13190300.824624576</v>
      </c>
    </row>
    <row r="54" spans="1:11" ht="12.75">
      <c r="A54" t="s">
        <v>53</v>
      </c>
      <c r="B54" s="33">
        <f>SUM(B53:K53)</f>
        <v>132201304.42817014</v>
      </c>
      <c r="C54" s="33"/>
      <c r="D54" s="33"/>
      <c r="E54" s="33"/>
      <c r="F54" s="33"/>
      <c r="G54" s="33"/>
      <c r="H54" s="33"/>
      <c r="I54" s="33"/>
      <c r="J54" s="33"/>
      <c r="K54" s="33"/>
    </row>
    <row r="56" ht="12.75">
      <c r="A56" t="s">
        <v>57</v>
      </c>
    </row>
    <row r="57" ht="12.75">
      <c r="B57" t="s">
        <v>58</v>
      </c>
    </row>
    <row r="58" spans="1:12" ht="12.75">
      <c r="A58" s="1"/>
      <c r="B58" s="33">
        <f>IF('multi-step tree'!B4="","",B4+(p*C57+(1-p)*C59)*EXP(-rf))</f>
      </c>
      <c r="C58" s="33">
        <f>IF('multi-step tree'!C4="","",C4+(p*D57+(1-p)*D59)*EXP(-rf))</f>
      </c>
      <c r="D58" s="33">
        <f>IF('multi-step tree'!D4="","",D4+(p*E57+(1-p)*E59)*EXP(-rf))</f>
      </c>
      <c r="E58" s="33">
        <f>IF('multi-step tree'!E4="","",E4+(p*F57+(1-p)*F59)*EXP(-rf))</f>
      </c>
      <c r="F58" s="33">
        <f>IF('multi-step tree'!F4="","",F4+(p*G57+(1-p)*G59)*EXP(-rf))</f>
      </c>
      <c r="G58" s="33">
        <f>IF('multi-step tree'!G4="","",G4+(p*H57+(1-p)*H59)*EXP(-rf))</f>
      </c>
      <c r="H58" s="33">
        <f>IF('multi-step tree'!H4="","",H4+(p*I57+(1-p)*I59)*EXP(-rf))</f>
      </c>
      <c r="I58" s="33">
        <f>IF('multi-step tree'!I4="","",I4+(p*J57+(1-p)*J59)*EXP(-rf))</f>
      </c>
      <c r="J58" s="33">
        <f>IF('multi-step tree'!J4="","",J4+(p*K57+(1-p)*K59)*EXP(-rf))</f>
      </c>
      <c r="K58" s="33">
        <f>IF('multi-step tree'!K4="","",K4)</f>
        <v>284632123.697401</v>
      </c>
      <c r="L58" s="29"/>
    </row>
    <row r="59" spans="2:11" ht="12.75">
      <c r="B59" s="33">
        <f>IF('multi-step tree'!B5="","",B5+(p*C58+(1-p)*C60)*EXP(-rf))</f>
      </c>
      <c r="C59" s="33">
        <f>IF('multi-step tree'!C5="","",C5+(p*D58+(1-p)*D60)*EXP(-rf))</f>
      </c>
      <c r="D59" s="33">
        <f>IF('multi-step tree'!D5="","",D5+(p*E58+(1-p)*E60)*EXP(-rf))</f>
      </c>
      <c r="E59" s="33">
        <f>IF('multi-step tree'!E5="","",E5+(p*F58+(1-p)*F60)*EXP(-rf))</f>
      </c>
      <c r="F59" s="33">
        <f>IF('multi-step tree'!F5="","",F5+(p*G58+(1-p)*G60)*EXP(-rf))</f>
      </c>
      <c r="G59" s="33">
        <f>IF('multi-step tree'!G5="","",G5+(p*H58+(1-p)*H60)*EXP(-rf))</f>
      </c>
      <c r="H59" s="33">
        <f>IF('multi-step tree'!H5="","",H5+(p*I58+(1-p)*I60)*EXP(-rf))</f>
      </c>
      <c r="I59" s="33">
        <f>IF('multi-step tree'!I5="","",I5+(p*J58+(1-p)*J60)*EXP(-rf))</f>
      </c>
      <c r="J59" s="33">
        <f>IF('multi-step tree'!J5="","",J5+(p*K58+(1-p)*K60)*EXP(-rf))</f>
        <v>404759833.6405712</v>
      </c>
      <c r="K59" s="33">
        <f>IF('multi-step tree'!K5="","",K5)</f>
      </c>
    </row>
    <row r="60" spans="2:11" ht="12.75">
      <c r="B60" s="33">
        <f>IF('multi-step tree'!B6="","",B6+(p*C59+(1-p)*C61)*EXP(-rf))</f>
      </c>
      <c r="C60" s="33">
        <f>IF('multi-step tree'!C6="","",C6+(p*D59+(1-p)*D61)*EXP(-rf))</f>
      </c>
      <c r="D60" s="33">
        <f>IF('multi-step tree'!D6="","",D6+(p*E59+(1-p)*E61)*EXP(-rf))</f>
      </c>
      <c r="E60" s="33">
        <f>IF('multi-step tree'!E6="","",E6+(p*F59+(1-p)*F61)*EXP(-rf))</f>
      </c>
      <c r="F60" s="33">
        <f>IF('multi-step tree'!F6="","",F6+(p*G59+(1-p)*G61)*EXP(-rf))</f>
      </c>
      <c r="G60" s="33">
        <f>IF('multi-step tree'!G6="","",G6+(p*H59+(1-p)*H61)*EXP(-rf))</f>
      </c>
      <c r="H60" s="33">
        <f>IF('multi-step tree'!H6="","",H6+(p*I59+(1-p)*I61)*EXP(-rf))</f>
      </c>
      <c r="I60" s="33">
        <f>IF('multi-step tree'!I6="","",I6+(p*J59+(1-p)*J61)*EXP(-rf))</f>
        <v>431690187.24331105</v>
      </c>
      <c r="J60" s="33">
        <f>IF('multi-step tree'!J6="","",J6+(p*K59+(1-p)*K61)*EXP(-rf))</f>
      </c>
      <c r="K60" s="33">
        <f>IF('multi-step tree'!K6="","",K6)</f>
        <v>162584448.91849247</v>
      </c>
    </row>
    <row r="61" spans="2:11" ht="12.75">
      <c r="B61" s="33">
        <f>IF('multi-step tree'!B7="","",B7+(p*C60+(1-p)*C62)*EXP(-rf))</f>
      </c>
      <c r="C61" s="33">
        <f>IF('multi-step tree'!C7="","",C7+(p*D60+(1-p)*D62)*EXP(-rf))</f>
      </c>
      <c r="D61" s="33">
        <f>IF('multi-step tree'!D7="","",D7+(p*E60+(1-p)*E62)*EXP(-rf))</f>
      </c>
      <c r="E61" s="33">
        <f>IF('multi-step tree'!E7="","",E7+(p*F60+(1-p)*F62)*EXP(-rf))</f>
      </c>
      <c r="F61" s="33">
        <f>IF('multi-step tree'!F7="","",F7+(p*G60+(1-p)*G62)*EXP(-rf))</f>
      </c>
      <c r="G61" s="33">
        <f>IF('multi-step tree'!G7="","",G7+(p*H60+(1-p)*H62)*EXP(-rf))</f>
      </c>
      <c r="H61" s="33">
        <f>IF('multi-step tree'!H7="","",H7+(p*I60+(1-p)*I62)*EXP(-rf))</f>
        <v>409255412.2954581</v>
      </c>
      <c r="I61" s="33">
        <f>IF('multi-step tree'!I7="","",I7+(p*J60+(1-p)*J62)*EXP(-rf))</f>
      </c>
      <c r="J61" s="33">
        <f>IF('multi-step tree'!J7="","",J7+(p*K60+(1-p)*K62)*EXP(-rf))</f>
        <v>231202485.65743268</v>
      </c>
      <c r="K61" s="33">
        <f>IF('multi-step tree'!K7="","",K7)</f>
      </c>
    </row>
    <row r="62" spans="2:11" ht="12.75">
      <c r="B62" s="33">
        <f>IF('multi-step tree'!B8="","",B8+(p*C61+(1-p)*C63)*EXP(-rf))</f>
      </c>
      <c r="C62" s="33">
        <f>IF('multi-step tree'!C8="","",C8+(p*D61+(1-p)*D63)*EXP(-rf))</f>
      </c>
      <c r="D62" s="33">
        <f>IF('multi-step tree'!D8="","",D8+(p*E61+(1-p)*E63)*EXP(-rf))</f>
      </c>
      <c r="E62" s="33">
        <f>IF('multi-step tree'!E8="","",E8+(p*F61+(1-p)*F63)*EXP(-rf))</f>
      </c>
      <c r="F62" s="33">
        <f>IF('multi-step tree'!F8="","",F8+(p*G61+(1-p)*G63)*EXP(-rf))</f>
      </c>
      <c r="G62" s="33">
        <f>IF('multi-step tree'!G8="","",G8+(p*H61+(1-p)*H63)*EXP(-rf))</f>
        <v>363737411.4507572</v>
      </c>
      <c r="H62" s="33">
        <f>IF('multi-step tree'!H8="","",H8+(p*I61+(1-p)*I63)*EXP(-rf))</f>
      </c>
      <c r="I62" s="33">
        <f>IF('multi-step tree'!I8="","",I8+(p*J61+(1-p)*J63)*EXP(-rf))</f>
        <v>246585347.72797132</v>
      </c>
      <c r="J62" s="33">
        <f>IF('multi-step tree'!J8="","",J8+(p*K61+(1-p)*K63)*EXP(-rf))</f>
      </c>
      <c r="K62" s="33">
        <f>IF('multi-step tree'!K8="","",K8)</f>
        <v>92869710.86310753</v>
      </c>
    </row>
    <row r="63" spans="2:11" ht="12.75">
      <c r="B63" s="33">
        <f>IF('multi-step tree'!B9="","",B9+(p*C62+(1-p)*C64)*EXP(-rf))</f>
      </c>
      <c r="C63" s="33">
        <f>IF('multi-step tree'!C9="","",C9+(p*D62+(1-p)*D64)*EXP(-rf))</f>
      </c>
      <c r="D63" s="33">
        <f>IF('multi-step tree'!D9="","",D9+(p*E62+(1-p)*E64)*EXP(-rf))</f>
      </c>
      <c r="E63" s="33">
        <f>IF('multi-step tree'!E9="","",E9+(p*F62+(1-p)*F64)*EXP(-rf))</f>
      </c>
      <c r="F63" s="33">
        <f>IF('multi-step tree'!F9="","",F9+(p*G62+(1-p)*G64)*EXP(-rf))</f>
        <v>310350717.8112343</v>
      </c>
      <c r="G63" s="33">
        <f>IF('multi-step tree'!G9="","",G9+(p*H62+(1-p)*H64)*EXP(-rf))</f>
      </c>
      <c r="H63" s="33">
        <f>IF('multi-step tree'!H9="","",H9+(p*I62+(1-p)*I64)*EXP(-rf))</f>
        <v>233770400.93234938</v>
      </c>
      <c r="I63" s="33">
        <f>IF('multi-step tree'!I9="","",I9+(p*J62+(1-p)*J64)*EXP(-rf))</f>
      </c>
      <c r="J63" s="33">
        <f>IF('multi-step tree'!J9="","",J9+(p*K62+(1-p)*K64)*EXP(-rf))</f>
        <v>132064955.39190117</v>
      </c>
      <c r="K63" s="33">
        <f>IF('multi-step tree'!K9="","",K9)</f>
      </c>
    </row>
    <row r="64" spans="2:11" ht="12.75">
      <c r="B64" s="33">
        <f>IF('multi-step tree'!B10="","",B10+(p*C63+(1-p)*C65)*EXP(-rf))</f>
      </c>
      <c r="C64" s="33">
        <f>IF('multi-step tree'!C10="","",C10+(p*D63+(1-p)*D65)*EXP(-rf))</f>
      </c>
      <c r="D64" s="33">
        <f>IF('multi-step tree'!D10="","",D10+(p*E63+(1-p)*E65)*EXP(-rf))</f>
      </c>
      <c r="E64" s="33">
        <f>IF('multi-step tree'!E10="","",E10+(p*F63+(1-p)*F65)*EXP(-rf))</f>
        <v>257444186.55140266</v>
      </c>
      <c r="F64" s="33">
        <f>IF('multi-step tree'!F10="","",F10+(p*G63+(1-p)*G65)*EXP(-rf))</f>
      </c>
      <c r="G64" s="33">
        <f>IF('multi-step tree'!G10="","",G10+(p*H63+(1-p)*H65)*EXP(-rf))</f>
        <v>207770106.2815782</v>
      </c>
      <c r="H64" s="33">
        <f>IF('multi-step tree'!H10="","",H10+(p*I63+(1-p)*I65)*EXP(-rf))</f>
      </c>
      <c r="I64" s="33">
        <f>IF('multi-step tree'!I10="","",I10+(p*J63+(1-p)*J65)*EXP(-rf))</f>
        <v>140851785.634529</v>
      </c>
      <c r="J64" s="33">
        <f>IF('multi-step tree'!J10="","",J10+(p*K63+(1-p)*K65)*EXP(-rf))</f>
      </c>
      <c r="K64" s="33">
        <f>IF('multi-step tree'!K10="","",K10)</f>
        <v>53048020.60202577</v>
      </c>
    </row>
    <row r="65" spans="2:11" ht="12.75">
      <c r="B65" s="33">
        <f>IF('multi-step tree'!B11="","",B11+(p*C64+(1-p)*C66)*EXP(-rf))</f>
      </c>
      <c r="C65" s="33">
        <f>IF('multi-step tree'!C11="","",C11+(p*D64+(1-p)*D66)*EXP(-rf))</f>
      </c>
      <c r="D65" s="33">
        <f>IF('multi-step tree'!D11="","",D11+(p*E64+(1-p)*E66)*EXP(-rf))</f>
        <v>209198511.8666853</v>
      </c>
      <c r="E65" s="33">
        <f>IF('multi-step tree'!E11="","",E11+(p*F64+(1-p)*F66)*EXP(-rf))</f>
      </c>
      <c r="F65" s="33">
        <f>IF('multi-step tree'!F11="","",F11+(p*G64+(1-p)*G66)*EXP(-rf))</f>
        <v>177275142.98576283</v>
      </c>
      <c r="G65" s="33">
        <f>IF('multi-step tree'!G11="","",G11+(p*H64+(1-p)*H66)*EXP(-rf))</f>
      </c>
      <c r="H65" s="33">
        <f>IF('multi-step tree'!H11="","",H11+(p*I64+(1-p)*I66)*EXP(-rf))</f>
        <v>133531771.87212938</v>
      </c>
      <c r="I65" s="33">
        <f>IF('multi-step tree'!I11="","",I11+(p*J64+(1-p)*J66)*EXP(-rf))</f>
      </c>
      <c r="J65" s="33">
        <f>IF('multi-step tree'!J11="","",J11+(p*K64+(1-p)*K66)*EXP(-rf))</f>
        <v>75436699.53664336</v>
      </c>
      <c r="K65" s="33">
        <f>IF('multi-step tree'!K11="","",K11)</f>
      </c>
    </row>
    <row r="66" spans="1:11" ht="12.75">
      <c r="A66" s="4"/>
      <c r="B66" s="33">
        <f>IF('multi-step tree'!B12="","",B12+(p*C65+(1-p)*C67)*EXP(-rf))</f>
      </c>
      <c r="C66" s="33">
        <f>IF('multi-step tree'!C12="","",C12+(p*D65+(1-p)*D67)*EXP(-rf))</f>
        <v>167338039.6611894</v>
      </c>
      <c r="D66" s="33">
        <f>IF('multi-step tree'!D12="","",D12+(p*E65+(1-p)*E67)*EXP(-rf))</f>
      </c>
      <c r="E66" s="33">
        <f>IF('multi-step tree'!E12="","",E12+(p*F65+(1-p)*F67)*EXP(-rf))</f>
        <v>147054452.79334635</v>
      </c>
      <c r="F66" s="33">
        <f>IF('multi-step tree'!F12="","",F12+(p*G65+(1-p)*G67)*EXP(-rf))</f>
      </c>
      <c r="G66" s="33">
        <f>IF('multi-step tree'!G12="","",G12+(p*H65+(1-p)*H67)*EXP(-rf))</f>
        <v>118680167.90486905</v>
      </c>
      <c r="H66" s="33">
        <f>IF('multi-step tree'!H12="","",H12+(p*I65+(1-p)*I67)*EXP(-rf))</f>
      </c>
      <c r="I66" s="33">
        <f>IF('multi-step tree'!I12="","",I12+(p*J65+(1-p)*J67)*EXP(-rf))</f>
        <v>80455816.61373323</v>
      </c>
      <c r="J66" s="33">
        <f>IF('multi-step tree'!J12="","",J12+(p*K65+(1-p)*K67)*EXP(-rf))</f>
      </c>
      <c r="K66" s="33">
        <f>IF('multi-step tree'!K12="","",K12)</f>
        <v>30301510.18711578</v>
      </c>
    </row>
    <row r="67" spans="2:11" ht="12.75">
      <c r="B67" s="33">
        <f>IF('multi-step tree'!B13="","",B13+(p*C66+(1-p)*C68)*EXP(-rf))</f>
        <v>132201304.42817011</v>
      </c>
      <c r="C67" s="33">
        <f>IF('multi-step tree'!C13="","",C13+(p*D66+(1-p)*D68)*EXP(-rf))</f>
      </c>
      <c r="D67" s="33">
        <f>IF('multi-step tree'!D13="","",D13+(p*E66+(1-p)*E68)*EXP(-rf))</f>
        <v>119496086.12193449</v>
      </c>
      <c r="E67" s="33">
        <f>IF('multi-step tree'!E13="","",E13+(p*F66+(1-p)*F68)*EXP(-rf))</f>
      </c>
      <c r="F67" s="33">
        <f>IF('multi-step tree'!F13="","",F13+(p*G66+(1-p)*G68)*EXP(-rf))</f>
        <v>101261168.46856238</v>
      </c>
      <c r="G67" s="33">
        <f>IF('multi-step tree'!G13="","",G13+(p*H66+(1-p)*H68)*EXP(-rf))</f>
      </c>
      <c r="H67" s="33">
        <f>IF('multi-step tree'!H13="","",H13+(p*I66+(1-p)*I68)*EXP(-rf))</f>
        <v>76274558.40515253</v>
      </c>
      <c r="I67" s="33">
        <f>IF('multi-step tree'!I13="","",I13+(p*J66+(1-p)*J68)*EXP(-rf))</f>
      </c>
      <c r="J67" s="33">
        <f>IF('multi-step tree'!J13="","",J13+(p*K66+(1-p)*K68)*EXP(-rf))</f>
        <v>43090126.52217037</v>
      </c>
      <c r="K67" s="33">
        <f>IF('multi-step tree'!K13="","",K13)</f>
      </c>
    </row>
    <row r="68" spans="2:11" ht="12.75">
      <c r="B68" s="33">
        <f>IF('multi-step tree'!B14="","",B14+(p*C67+(1-p)*C69)*EXP(-rf))</f>
      </c>
      <c r="C68" s="33">
        <f>IF('multi-step tree'!C14="","",C14+(p*D67+(1-p)*D69)*EXP(-rf))</f>
        <v>95585004.98116386</v>
      </c>
      <c r="D68" s="33">
        <f>IF('multi-step tree'!D14="","",D14+(p*E67+(1-p)*E69)*EXP(-rf))</f>
      </c>
      <c r="E68" s="33">
        <f>IF('multi-step tree'!E14="","",E14+(p*F67+(1-p)*F69)*EXP(-rf))</f>
        <v>83998836.31488709</v>
      </c>
      <c r="F68" s="33">
        <f>IF('multi-step tree'!F14="","",F14+(p*G67+(1-p)*G69)*EXP(-rf))</f>
      </c>
      <c r="G68" s="33">
        <f>IF('multi-step tree'!G14="","",G14+(p*H67+(1-p)*H69)*EXP(-rf))</f>
        <v>67791187.6063604</v>
      </c>
      <c r="H68" s="33">
        <f>IF('multi-step tree'!H14="","",H14+(p*I67+(1-p)*I69)*EXP(-rf))</f>
      </c>
      <c r="I68" s="33">
        <f>IF('multi-step tree'!I14="","",I14+(p*J67+(1-p)*J69)*EXP(-rf))</f>
        <v>45957091.68912249</v>
      </c>
      <c r="J68" s="33">
        <f>IF('multi-step tree'!J14="","",J14+(p*K67+(1-p)*K69)*EXP(-rf))</f>
      </c>
      <c r="K68" s="33">
        <f>IF('multi-step tree'!K14="","",K14)</f>
        <v>17308497.26718773</v>
      </c>
    </row>
    <row r="69" spans="2:11" ht="12.75">
      <c r="B69" s="33">
        <f>IF('multi-step tree'!B15="","",B15+(p*C68+(1-p)*C70)*EXP(-rf))</f>
      </c>
      <c r="C69" s="33">
        <f>IF('multi-step tree'!C15="","",C15+(p*D68+(1-p)*D70)*EXP(-rf))</f>
      </c>
      <c r="D69" s="33">
        <f>IF('multi-step tree'!D15="","",D15+(p*E68+(1-p)*E70)*EXP(-rf))</f>
        <v>68257247.48730755</v>
      </c>
      <c r="E69" s="33">
        <f>IF('multi-step tree'!E15="","",E15+(p*F68+(1-p)*F70)*EXP(-rf))</f>
      </c>
      <c r="F69" s="33">
        <f>IF('multi-step tree'!F15="","",F15+(p*G68+(1-p)*G70)*EXP(-rf))</f>
        <v>57841297.24516465</v>
      </c>
      <c r="G69" s="33">
        <f>IF('multi-step tree'!G15="","",G15+(p*H68+(1-p)*H70)*EXP(-rf))</f>
      </c>
      <c r="H69" s="33">
        <f>IF('multi-step tree'!H15="","",H15+(p*I68+(1-p)*I70)*EXP(-rf))</f>
        <v>43568719.10208893</v>
      </c>
      <c r="I69" s="33">
        <f>IF('multi-step tree'!I15="","",I15+(p*J68+(1-p)*J70)*EXP(-rf))</f>
      </c>
      <c r="J69" s="33">
        <f>IF('multi-step tree'!J15="","",J15+(p*K68+(1-p)*K70)*EXP(-rf))</f>
        <v>24613470.83185593</v>
      </c>
      <c r="K69" s="33">
        <f>IF('multi-step tree'!K15="","",K15)</f>
      </c>
    </row>
    <row r="70" spans="2:11" ht="12.75">
      <c r="B70" s="33">
        <f>IF('multi-step tree'!B16="","",B16+(p*C69+(1-p)*C71)*EXP(-rf))</f>
      </c>
      <c r="C70" s="33">
        <f>IF('multi-step tree'!C16="","",C16+(p*D69+(1-p)*D71)*EXP(-rf))</f>
      </c>
      <c r="D70" s="33">
        <f>IF('multi-step tree'!D16="","",D16+(p*E69+(1-p)*E71)*EXP(-rf))</f>
      </c>
      <c r="E70" s="33">
        <f>IF('multi-step tree'!E16="","",E16+(p*F69+(1-p)*F71)*EXP(-rf))</f>
        <v>47980896.655816495</v>
      </c>
      <c r="F70" s="33">
        <f>IF('multi-step tree'!F16="","",F16+(p*G69+(1-p)*G71)*EXP(-rf))</f>
      </c>
      <c r="G70" s="33">
        <f>IF('multi-step tree'!G16="","",G16+(p*H69+(1-p)*H71)*EXP(-rf))</f>
        <v>38722940.809828505</v>
      </c>
      <c r="H70" s="33">
        <f>IF('multi-step tree'!H16="","",H16+(p*I69+(1-p)*I71)*EXP(-rf))</f>
      </c>
      <c r="I70" s="33">
        <f>IF('multi-step tree'!I16="","",I16+(p*J69+(1-p)*J71)*EXP(-rf))</f>
        <v>26251107.32095781</v>
      </c>
      <c r="J70" s="33">
        <f>IF('multi-step tree'!J16="","",J16+(p*K69+(1-p)*K71)*EXP(-rf))</f>
      </c>
      <c r="K70" s="33">
        <f>IF('multi-step tree'!K16="","",K16)</f>
        <v>9886770.520620076</v>
      </c>
    </row>
    <row r="71" spans="2:11" ht="12.75">
      <c r="B71" s="33">
        <f>IF('multi-step tree'!B17="","",B17+(p*C70+(1-p)*C72)*EXP(-rf))</f>
      </c>
      <c r="C71" s="33">
        <f>IF('multi-step tree'!C17="","",C17+(p*D70+(1-p)*D72)*EXP(-rf))</f>
      </c>
      <c r="D71" s="33">
        <f>IF('multi-step tree'!D17="","",D17+(p*E70+(1-p)*E72)*EXP(-rf))</f>
      </c>
      <c r="E71" s="33">
        <f>IF('multi-step tree'!E17="","",E17+(p*F70+(1-p)*F72)*EXP(-rf))</f>
      </c>
      <c r="F71" s="33">
        <f>IF('multi-step tree'!F17="","",F17+(p*G70+(1-p)*G72)*EXP(-rf))</f>
        <v>33039473.25121153</v>
      </c>
      <c r="G71" s="33">
        <f>IF('multi-step tree'!G17="","",G17+(p*H70+(1-p)*H72)*EXP(-rf))</f>
      </c>
      <c r="H71" s="33">
        <f>IF('multi-step tree'!H17="","",H17+(p*I70+(1-p)*I72)*EXP(-rf))</f>
        <v>24886847.251396198</v>
      </c>
      <c r="I71" s="33">
        <f>IF('multi-step tree'!I17="","",I17+(p*J70+(1-p)*J72)*EXP(-rf))</f>
      </c>
      <c r="J71" s="33">
        <f>IF('multi-step tree'!J17="","",J17+(p*K70+(1-p)*K72)*EXP(-rf))</f>
        <v>14059437.631934535</v>
      </c>
      <c r="K71" s="33">
        <f>IF('multi-step tree'!K17="","",K17)</f>
      </c>
    </row>
    <row r="72" spans="2:11" ht="12.75">
      <c r="B72" s="33">
        <f>IF('multi-step tree'!B18="","",B18+(p*C71+(1-p)*C73)*EXP(-rf))</f>
      </c>
      <c r="C72" s="33">
        <f>IF('multi-step tree'!C18="","",C18+(p*D71+(1-p)*D73)*EXP(-rf))</f>
      </c>
      <c r="D72" s="33">
        <f>IF('multi-step tree'!D18="","",D18+(p*E71+(1-p)*E73)*EXP(-rf))</f>
      </c>
      <c r="E72" s="33">
        <f>IF('multi-step tree'!E18="","",E18+(p*F71+(1-p)*F73)*EXP(-rf))</f>
      </c>
      <c r="F72" s="33">
        <f>IF('multi-step tree'!F18="","",F18+(p*G71+(1-p)*G73)*EXP(-rf))</f>
      </c>
      <c r="G72" s="33">
        <f>IF('multi-step tree'!G18="","",G18+(p*H71+(1-p)*H73)*EXP(-rf))</f>
        <v>22118894.76945521</v>
      </c>
      <c r="H72" s="33">
        <f>IF('multi-step tree'!H18="","",H18+(p*I71+(1-p)*I73)*EXP(-rf))</f>
      </c>
      <c r="I72" s="33">
        <f>IF('multi-step tree'!I18="","",I18+(p*J71+(1-p)*J73)*EXP(-rf))</f>
        <v>14994870.437799081</v>
      </c>
      <c r="J72" s="33">
        <f>IF('multi-step tree'!J18="","",J18+(p*K71+(1-p)*K73)*EXP(-rf))</f>
      </c>
      <c r="K72" s="33">
        <f>IF('multi-step tree'!K18="","",K18)</f>
        <v>5647412.933571453</v>
      </c>
    </row>
    <row r="73" spans="2:11" ht="12.75">
      <c r="B73" s="33">
        <f>IF('multi-step tree'!B19="","",B19+(p*C72+(1-p)*C74)*EXP(-rf))</f>
      </c>
      <c r="C73" s="33">
        <f>IF('multi-step tree'!C19="","",C19+(p*D72+(1-p)*D74)*EXP(-rf))</f>
      </c>
      <c r="D73" s="33">
        <f>IF('multi-step tree'!D19="","",D19+(p*E72+(1-p)*E74)*EXP(-rf))</f>
      </c>
      <c r="E73" s="33">
        <f>IF('multi-step tree'!E19="","",E19+(p*F72+(1-p)*F74)*EXP(-rf))</f>
      </c>
      <c r="F73" s="33">
        <f>IF('multi-step tree'!F19="","",F19+(p*G72+(1-p)*G74)*EXP(-rf))</f>
      </c>
      <c r="G73" s="33">
        <f>IF('multi-step tree'!G19="","",G19+(p*H72+(1-p)*H74)*EXP(-rf))</f>
      </c>
      <c r="H73" s="33">
        <f>IF('multi-step tree'!H19="","",H19+(p*I72+(1-p)*I74)*EXP(-rf))</f>
        <v>14215592.720618473</v>
      </c>
      <c r="I73" s="33">
        <f>IF('multi-step tree'!I19="","",I19+(p*J72+(1-p)*J74)*EXP(-rf))</f>
      </c>
      <c r="J73" s="33">
        <f>IF('multi-step tree'!J19="","",J19+(p*K72+(1-p)*K74)*EXP(-rf))</f>
        <v>8030878.207978126</v>
      </c>
      <c r="K73" s="33">
        <f>IF('multi-step tree'!K19="","",K19)</f>
      </c>
    </row>
    <row r="74" spans="2:11" ht="12.75">
      <c r="B74" s="33">
        <f>IF('multi-step tree'!B20="","",B20+(p*C73+(1-p)*C75)*EXP(-rf))</f>
      </c>
      <c r="C74" s="33">
        <f>IF('multi-step tree'!C20="","",C20+(p*D73+(1-p)*D75)*EXP(-rf))</f>
      </c>
      <c r="D74" s="33">
        <f>IF('multi-step tree'!D20="","",D20+(p*E73+(1-p)*E75)*EXP(-rf))</f>
      </c>
      <c r="E74" s="33">
        <f>IF('multi-step tree'!E20="","",E20+(p*F73+(1-p)*F75)*EXP(-rf))</f>
      </c>
      <c r="F74" s="33">
        <f>IF('multi-step tree'!F20="","",F20+(p*G73+(1-p)*G75)*EXP(-rf))</f>
      </c>
      <c r="G74" s="33">
        <f>IF('multi-step tree'!G20="","",G20+(p*H73+(1-p)*H75)*EXP(-rf))</f>
      </c>
      <c r="H74" s="33">
        <f>IF('multi-step tree'!H20="","",H20+(p*I73+(1-p)*I75)*EXP(-rf))</f>
      </c>
      <c r="I74" s="33">
        <f>IF('multi-step tree'!I20="","",I20+(p*J73+(1-p)*J75)*EXP(-rf))</f>
        <v>8565205.905309482</v>
      </c>
      <c r="J74" s="33">
        <f>IF('multi-step tree'!J20="","",J20+(p*K73+(1-p)*K75)*EXP(-rf))</f>
      </c>
      <c r="K74" s="33">
        <f>IF('multi-step tree'!K20="","",K20)</f>
        <v>3225853.45495304</v>
      </c>
    </row>
    <row r="75" spans="2:11" ht="12.75">
      <c r="B75" s="33">
        <f>IF('multi-step tree'!B21="","",B21+(p*C74+(1-p)*C76)*EXP(-rf))</f>
      </c>
      <c r="C75" s="33">
        <f>IF('multi-step tree'!C21="","",C21+(p*D74+(1-p)*D76)*EXP(-rf))</f>
      </c>
      <c r="D75" s="33">
        <f>IF('multi-step tree'!D21="","",D21+(p*E74+(1-p)*E76)*EXP(-rf))</f>
      </c>
      <c r="E75" s="33">
        <f>IF('multi-step tree'!E21="","",E21+(p*F74+(1-p)*F76)*EXP(-rf))</f>
      </c>
      <c r="F75" s="33">
        <f>IF('multi-step tree'!F21="","",F21+(p*G74+(1-p)*G76)*EXP(-rf))</f>
      </c>
      <c r="G75" s="33">
        <f>IF('multi-step tree'!G21="","",G21+(p*H74+(1-p)*H76)*EXP(-rf))</f>
      </c>
      <c r="H75" s="33">
        <f>IF('multi-step tree'!H21="","",H21+(p*I74+(1-p)*I76)*EXP(-rf))</f>
      </c>
      <c r="I75" s="33">
        <f>IF('multi-step tree'!I21="","",I21+(p*J74+(1-p)*J76)*EXP(-rf))</f>
      </c>
      <c r="J75" s="33">
        <f>IF('multi-step tree'!J21="","",J21+(p*K74+(1-p)*K76)*EXP(-rf))</f>
        <v>4587310.423063033</v>
      </c>
      <c r="K75" s="33">
        <f>IF('multi-step tree'!K21="","",K21)</f>
      </c>
    </row>
    <row r="76" spans="2:11" ht="12.75">
      <c r="B76" s="33">
        <f>IF('multi-step tree'!B22="","",B22+(p*C75+(1-p)*C77)*EXP(-rf))</f>
      </c>
      <c r="C76" s="33">
        <f>IF('multi-step tree'!C22="","",C22+(p*D75+(1-p)*D77)*EXP(-rf))</f>
      </c>
      <c r="D76" s="33">
        <f>IF('multi-step tree'!D22="","",D22+(p*E75+(1-p)*E77)*EXP(-rf))</f>
      </c>
      <c r="E76" s="33">
        <f>IF('multi-step tree'!E22="","",E22+(p*F75+(1-p)*F77)*EXP(-rf))</f>
      </c>
      <c r="F76" s="33">
        <f>IF('multi-step tree'!F22="","",F22+(p*G75+(1-p)*G77)*EXP(-rf))</f>
      </c>
      <c r="G76" s="33">
        <f>IF('multi-step tree'!G22="","",G22+(p*H75+(1-p)*H77)*EXP(-rf))</f>
      </c>
      <c r="H76" s="33">
        <f>IF('multi-step tree'!H22="","",H22+(p*I75+(1-p)*I77)*EXP(-rf))</f>
      </c>
      <c r="I76" s="33">
        <f>IF('multi-step tree'!I22="","",I22+(p*J75+(1-p)*J77)*EXP(-rf))</f>
      </c>
      <c r="J76" s="33">
        <f>IF('multi-step tree'!J22="","",J22+(p*K75+(1-p)*K77)*EXP(-rf))</f>
      </c>
      <c r="K76" s="33">
        <f>IF('multi-step tree'!K22="","",K22)</f>
        <v>1842636.7321171905</v>
      </c>
    </row>
    <row r="77" spans="2:11" ht="12.75"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9" ht="12.75">
      <c r="A79" t="s">
        <v>67</v>
      </c>
    </row>
    <row r="80" spans="1:11" ht="12.75">
      <c r="A80" t="s">
        <v>15</v>
      </c>
      <c r="B80">
        <v>1</v>
      </c>
      <c r="C80">
        <v>2</v>
      </c>
      <c r="D80">
        <v>3</v>
      </c>
      <c r="E80">
        <v>4</v>
      </c>
      <c r="F80">
        <v>5</v>
      </c>
      <c r="G80">
        <v>6</v>
      </c>
      <c r="H80">
        <v>7</v>
      </c>
      <c r="I80">
        <v>8</v>
      </c>
      <c r="J80">
        <v>9</v>
      </c>
      <c r="K80">
        <v>10</v>
      </c>
    </row>
    <row r="81" spans="1:11" ht="12.75">
      <c r="A81" t="s">
        <v>59</v>
      </c>
      <c r="B81" s="6">
        <v>2.65</v>
      </c>
      <c r="C81" s="6">
        <v>2.927233815384273</v>
      </c>
      <c r="D81" s="6">
        <v>3.233470871671384</v>
      </c>
      <c r="E81" s="6">
        <v>3.571745387402466</v>
      </c>
      <c r="F81" s="6">
        <v>3.94540901054615</v>
      </c>
      <c r="G81" s="6">
        <v>4.358164026865094</v>
      </c>
      <c r="H81" s="6">
        <v>4.814100042426715</v>
      </c>
      <c r="I81" s="6">
        <v>5.317734503711073</v>
      </c>
      <c r="J81" s="6">
        <v>5.874057456791982</v>
      </c>
      <c r="K81" s="6">
        <v>6.488580989068541</v>
      </c>
    </row>
    <row r="82" spans="1:11" ht="12.75">
      <c r="A82" t="s">
        <v>49</v>
      </c>
      <c r="B82" s="33">
        <f aca="true" t="shared" si="3" ref="B82:K82">output</f>
        <v>5000000</v>
      </c>
      <c r="C82" s="33">
        <f t="shared" si="3"/>
        <v>5000000</v>
      </c>
      <c r="D82" s="33">
        <f t="shared" si="3"/>
        <v>5000000</v>
      </c>
      <c r="E82" s="33">
        <f t="shared" si="3"/>
        <v>5000000</v>
      </c>
      <c r="F82" s="33">
        <f t="shared" si="3"/>
        <v>5000000</v>
      </c>
      <c r="G82" s="33">
        <f t="shared" si="3"/>
        <v>5000000</v>
      </c>
      <c r="H82" s="33">
        <f t="shared" si="3"/>
        <v>5000000</v>
      </c>
      <c r="I82" s="33">
        <f t="shared" si="3"/>
        <v>5000000</v>
      </c>
      <c r="J82" s="33">
        <f t="shared" si="3"/>
        <v>5000000</v>
      </c>
      <c r="K82" s="33">
        <f t="shared" si="3"/>
        <v>5000000</v>
      </c>
    </row>
    <row r="83" spans="1:11" ht="12.75">
      <c r="A83" t="s">
        <v>60</v>
      </c>
      <c r="B83" s="33">
        <f aca="true" t="shared" si="4" ref="B83:K83">B82*B81</f>
        <v>13250000</v>
      </c>
      <c r="C83" s="33">
        <f t="shared" si="4"/>
        <v>14636169.076921366</v>
      </c>
      <c r="D83" s="33">
        <f t="shared" si="4"/>
        <v>16167354.358356921</v>
      </c>
      <c r="E83" s="33">
        <f t="shared" si="4"/>
        <v>17858726.93701233</v>
      </c>
      <c r="F83" s="33">
        <f t="shared" si="4"/>
        <v>19727045.05273075</v>
      </c>
      <c r="G83" s="33">
        <f t="shared" si="4"/>
        <v>21790820.134325467</v>
      </c>
      <c r="H83" s="33">
        <f t="shared" si="4"/>
        <v>24070500.212133575</v>
      </c>
      <c r="I83" s="33">
        <f t="shared" si="4"/>
        <v>26588672.51855536</v>
      </c>
      <c r="J83" s="33">
        <f t="shared" si="4"/>
        <v>29370287.283959907</v>
      </c>
      <c r="K83" s="33">
        <f t="shared" si="4"/>
        <v>32442904.945342705</v>
      </c>
    </row>
    <row r="84" spans="1:11" ht="12.75">
      <c r="A84" t="s">
        <v>51</v>
      </c>
      <c r="B84" s="5">
        <f aca="true" t="shared" si="5" ref="B84:K84">EXP(-Radj*(B80-1))</f>
        <v>1</v>
      </c>
      <c r="C84" s="5">
        <f t="shared" si="5"/>
        <v>0.9048374180359595</v>
      </c>
      <c r="D84" s="5">
        <f t="shared" si="5"/>
        <v>0.8187307530779818</v>
      </c>
      <c r="E84" s="5">
        <f t="shared" si="5"/>
        <v>0.7408182206817179</v>
      </c>
      <c r="F84" s="5">
        <f t="shared" si="5"/>
        <v>0.6703200460356393</v>
      </c>
      <c r="G84" s="5">
        <f t="shared" si="5"/>
        <v>0.6065306597126334</v>
      </c>
      <c r="H84" s="5">
        <f t="shared" si="5"/>
        <v>0.5488116360940264</v>
      </c>
      <c r="I84" s="5">
        <f t="shared" si="5"/>
        <v>0.49658530379140947</v>
      </c>
      <c r="J84" s="5">
        <f t="shared" si="5"/>
        <v>0.44932896411722156</v>
      </c>
      <c r="K84" s="5">
        <f t="shared" si="5"/>
        <v>0.4065696597405991</v>
      </c>
    </row>
    <row r="85" spans="1:11" ht="12.75">
      <c r="A85" t="s">
        <v>52</v>
      </c>
      <c r="B85" s="33">
        <f aca="true" t="shared" si="6" ref="B85:K85">B83*B84</f>
        <v>13250000</v>
      </c>
      <c r="C85" s="33">
        <f t="shared" si="6"/>
        <v>13243353.437499281</v>
      </c>
      <c r="D85" s="33">
        <f t="shared" si="6"/>
        <v>13236710.209096154</v>
      </c>
      <c r="E85" s="33">
        <f t="shared" si="6"/>
        <v>13230070.31311814</v>
      </c>
      <c r="F85" s="33">
        <f t="shared" si="6"/>
        <v>13223433.747893607</v>
      </c>
      <c r="G85" s="33">
        <f t="shared" si="6"/>
        <v>13216800.511751762</v>
      </c>
      <c r="H85" s="33">
        <f t="shared" si="6"/>
        <v>13210170.603022637</v>
      </c>
      <c r="I85" s="33">
        <f t="shared" si="6"/>
        <v>13203544.020037115</v>
      </c>
      <c r="J85" s="33">
        <f t="shared" si="6"/>
        <v>13196920.76112691</v>
      </c>
      <c r="K85" s="33">
        <f t="shared" si="6"/>
        <v>13190300.824624583</v>
      </c>
    </row>
    <row r="86" spans="1:11" ht="12.75">
      <c r="A86" t="s">
        <v>53</v>
      </c>
      <c r="B86" s="33">
        <f>SUM(B85:K85)</f>
        <v>132201304.42817017</v>
      </c>
      <c r="C86" s="33"/>
      <c r="D86" s="33"/>
      <c r="E86" s="33"/>
      <c r="F86" s="33"/>
      <c r="G86" s="33"/>
      <c r="H86" s="33"/>
      <c r="I86" s="33"/>
      <c r="J86" s="33"/>
      <c r="K86" s="33"/>
    </row>
    <row r="88" ht="12.75">
      <c r="A88" t="s">
        <v>66</v>
      </c>
    </row>
    <row r="89" spans="1:11" ht="12.75">
      <c r="A89" t="s">
        <v>15</v>
      </c>
      <c r="B89">
        <v>1</v>
      </c>
      <c r="C89">
        <v>2</v>
      </c>
      <c r="D89">
        <v>3</v>
      </c>
      <c r="E89">
        <v>4</v>
      </c>
      <c r="F89">
        <v>5</v>
      </c>
      <c r="G89">
        <v>6</v>
      </c>
      <c r="H89">
        <v>7</v>
      </c>
      <c r="I89">
        <v>8</v>
      </c>
      <c r="J89">
        <v>9</v>
      </c>
      <c r="K89">
        <v>10</v>
      </c>
    </row>
    <row r="90" spans="1:11" ht="12.75">
      <c r="A90" t="s">
        <v>48</v>
      </c>
      <c r="B90" s="6">
        <v>2.65</v>
      </c>
      <c r="C90" s="6">
        <v>2.7844709375870114</v>
      </c>
      <c r="D90" s="6">
        <v>2.925765434817619</v>
      </c>
      <c r="E90" s="6">
        <v>3.0742297446967113</v>
      </c>
      <c r="F90" s="6">
        <v>3.230227690405106</v>
      </c>
      <c r="G90" s="6">
        <v>3.394141556876162</v>
      </c>
      <c r="H90" s="6">
        <v>3.5663730276143415</v>
      </c>
      <c r="I90" s="6">
        <v>3.747344169051446</v>
      </c>
      <c r="J90" s="6">
        <v>3.9374984648527924</v>
      </c>
      <c r="K90" s="6">
        <v>4.137301902707953</v>
      </c>
    </row>
    <row r="91" spans="1:11" ht="12.75">
      <c r="A91" t="s">
        <v>49</v>
      </c>
      <c r="B91" s="33">
        <f aca="true" t="shared" si="7" ref="B91:K91">output</f>
        <v>5000000</v>
      </c>
      <c r="C91" s="33">
        <f t="shared" si="7"/>
        <v>5000000</v>
      </c>
      <c r="D91" s="33">
        <f t="shared" si="7"/>
        <v>5000000</v>
      </c>
      <c r="E91" s="33">
        <f t="shared" si="7"/>
        <v>5000000</v>
      </c>
      <c r="F91" s="33">
        <f t="shared" si="7"/>
        <v>5000000</v>
      </c>
      <c r="G91" s="33">
        <f t="shared" si="7"/>
        <v>5000000</v>
      </c>
      <c r="H91" s="33">
        <f t="shared" si="7"/>
        <v>5000000</v>
      </c>
      <c r="I91" s="33">
        <f t="shared" si="7"/>
        <v>5000000</v>
      </c>
      <c r="J91" s="33">
        <f t="shared" si="7"/>
        <v>5000000</v>
      </c>
      <c r="K91" s="33">
        <f t="shared" si="7"/>
        <v>5000000</v>
      </c>
    </row>
    <row r="92" spans="1:11" ht="12.75">
      <c r="A92" t="s">
        <v>50</v>
      </c>
      <c r="B92" s="33">
        <f aca="true" t="shared" si="8" ref="B92:K92">B91*B90</f>
        <v>13250000</v>
      </c>
      <c r="C92" s="33">
        <f t="shared" si="8"/>
        <v>13922354.687935056</v>
      </c>
      <c r="D92" s="33">
        <f t="shared" si="8"/>
        <v>14628827.174088094</v>
      </c>
      <c r="E92" s="33">
        <f t="shared" si="8"/>
        <v>15371148.723483557</v>
      </c>
      <c r="F92" s="33">
        <f t="shared" si="8"/>
        <v>16151138.45202553</v>
      </c>
      <c r="G92" s="33">
        <f t="shared" si="8"/>
        <v>16970707.78438081</v>
      </c>
      <c r="H92" s="33">
        <f t="shared" si="8"/>
        <v>17831865.13807171</v>
      </c>
      <c r="I92" s="33">
        <f t="shared" si="8"/>
        <v>18736720.84525723</v>
      </c>
      <c r="J92" s="33">
        <f t="shared" si="8"/>
        <v>19687492.324263964</v>
      </c>
      <c r="K92" s="33">
        <f t="shared" si="8"/>
        <v>20686509.513539765</v>
      </c>
    </row>
    <row r="93" spans="1:11" ht="12.75">
      <c r="A93" t="s">
        <v>51</v>
      </c>
      <c r="B93" s="5">
        <f aca="true" t="shared" si="9" ref="B93:K93">EXP(-rf*(B89-1))</f>
        <v>1</v>
      </c>
      <c r="C93" s="5">
        <f t="shared" si="9"/>
        <v>0.951229424500714</v>
      </c>
      <c r="D93" s="5">
        <f t="shared" si="9"/>
        <v>0.9048374180359595</v>
      </c>
      <c r="E93" s="5">
        <f t="shared" si="9"/>
        <v>0.8607079764250578</v>
      </c>
      <c r="F93" s="5">
        <f t="shared" si="9"/>
        <v>0.8187307530779818</v>
      </c>
      <c r="G93" s="5">
        <f t="shared" si="9"/>
        <v>0.7788007830714049</v>
      </c>
      <c r="H93" s="5">
        <f t="shared" si="9"/>
        <v>0.7408182206817179</v>
      </c>
      <c r="I93" s="5">
        <f t="shared" si="9"/>
        <v>0.7046880897187134</v>
      </c>
      <c r="J93" s="5">
        <f t="shared" si="9"/>
        <v>0.6703200460356393</v>
      </c>
      <c r="K93" s="5">
        <f t="shared" si="9"/>
        <v>0.6376281516217733</v>
      </c>
    </row>
    <row r="94" spans="1:11" ht="12.75">
      <c r="A94" t="s">
        <v>52</v>
      </c>
      <c r="B94" s="33">
        <f>B92*B93</f>
        <v>13250000</v>
      </c>
      <c r="C94" s="33">
        <f aca="true" t="shared" si="10" ref="C94:K94">C92*C93</f>
        <v>13243353.437499281</v>
      </c>
      <c r="D94" s="33">
        <f t="shared" si="10"/>
        <v>13236710.209096154</v>
      </c>
      <c r="E94" s="33">
        <f t="shared" si="10"/>
        <v>13230070.313118143</v>
      </c>
      <c r="F94" s="33">
        <f t="shared" si="10"/>
        <v>13223433.747893613</v>
      </c>
      <c r="G94" s="33">
        <f t="shared" si="10"/>
        <v>13216800.51175176</v>
      </c>
      <c r="H94" s="33">
        <f t="shared" si="10"/>
        <v>13210170.603022639</v>
      </c>
      <c r="I94" s="33">
        <f t="shared" si="10"/>
        <v>13203544.020037115</v>
      </c>
      <c r="J94" s="33">
        <f t="shared" si="10"/>
        <v>13196920.761126917</v>
      </c>
      <c r="K94" s="33">
        <f t="shared" si="10"/>
        <v>13190300.82462459</v>
      </c>
    </row>
    <row r="95" spans="1:11" ht="12.75">
      <c r="A95" t="s">
        <v>53</v>
      </c>
      <c r="B95" s="33">
        <f>SUM(B94:K94)</f>
        <v>132201304.4281702</v>
      </c>
      <c r="C95" s="33"/>
      <c r="D95" s="33"/>
      <c r="E95" s="33"/>
      <c r="F95" s="33"/>
      <c r="G95" s="33"/>
      <c r="H95" s="33"/>
      <c r="I95" s="33"/>
      <c r="J95" s="33"/>
      <c r="K95" s="3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95"/>
  <sheetViews>
    <sheetView workbookViewId="0" topLeftCell="A1">
      <selection activeCell="A52" sqref="A52:K52"/>
    </sheetView>
  </sheetViews>
  <sheetFormatPr defaultColWidth="9.140625" defaultRowHeight="12.75"/>
  <cols>
    <col min="1" max="1" width="22.28125" style="0" customWidth="1"/>
    <col min="2" max="11" width="12.7109375" style="0" customWidth="1"/>
  </cols>
  <sheetData>
    <row r="4" spans="1:11" ht="12.75">
      <c r="A4" s="2" t="s">
        <v>61</v>
      </c>
      <c r="B4" s="33">
        <f>IF('multi-step tree'!B4="","",-cost)</f>
      </c>
      <c r="C4" s="33">
        <f>IF('multi-step tree'!C4="","",-cost)</f>
      </c>
      <c r="D4" s="33">
        <f>IF('multi-step tree'!D4="","",-cost)</f>
      </c>
      <c r="E4" s="33">
        <f>IF('multi-step tree'!E4="","",-cost)</f>
      </c>
      <c r="F4" s="33">
        <f>IF('multi-step tree'!F4="","",-cost)</f>
      </c>
      <c r="G4" s="33">
        <f>IF('multi-step tree'!G4="","",-cost)</f>
      </c>
      <c r="H4" s="33">
        <f>IF('multi-step tree'!H4="","",-cost)</f>
      </c>
      <c r="I4" s="33">
        <f>IF('multi-step tree'!I4="","",-cost)</f>
      </c>
      <c r="J4" s="33">
        <f>IF('multi-step tree'!J4="","",-cost)</f>
      </c>
      <c r="K4" s="33">
        <f>IF('multi-step tree'!K4="","",-cost)</f>
        <v>-12500000</v>
      </c>
    </row>
    <row r="5" spans="2:11" ht="12.75">
      <c r="B5" s="33">
        <f>IF('multi-step tree'!B5="","",-cost)</f>
      </c>
      <c r="C5" s="33">
        <f>IF('multi-step tree'!C5="","",-cost)</f>
      </c>
      <c r="D5" s="33">
        <f>IF('multi-step tree'!D5="","",-cost)</f>
      </c>
      <c r="E5" s="33">
        <f>IF('multi-step tree'!E5="","",-cost)</f>
      </c>
      <c r="F5" s="33">
        <f>IF('multi-step tree'!F5="","",-cost)</f>
      </c>
      <c r="G5" s="33">
        <f>IF('multi-step tree'!G5="","",-cost)</f>
      </c>
      <c r="H5" s="33">
        <f>IF('multi-step tree'!H5="","",-cost)</f>
      </c>
      <c r="I5" s="33">
        <f>IF('multi-step tree'!I5="","",-cost)</f>
      </c>
      <c r="J5" s="33">
        <f>IF('multi-step tree'!J5="","",-cost)</f>
        <v>-12500000</v>
      </c>
      <c r="K5" s="33">
        <f>IF('multi-step tree'!K5="","",-cost)</f>
      </c>
    </row>
    <row r="6" spans="2:11" ht="12.75">
      <c r="B6" s="33">
        <f>IF('multi-step tree'!B6="","",-cost)</f>
      </c>
      <c r="C6" s="33">
        <f>IF('multi-step tree'!C6="","",-cost)</f>
      </c>
      <c r="D6" s="33">
        <f>IF('multi-step tree'!D6="","",-cost)</f>
      </c>
      <c r="E6" s="33">
        <f>IF('multi-step tree'!E6="","",-cost)</f>
      </c>
      <c r="F6" s="33">
        <f>IF('multi-step tree'!F6="","",-cost)</f>
      </c>
      <c r="G6" s="33">
        <f>IF('multi-step tree'!G6="","",-cost)</f>
      </c>
      <c r="H6" s="33">
        <f>IF('multi-step tree'!H6="","",-cost)</f>
      </c>
      <c r="I6" s="33">
        <f>IF('multi-step tree'!I6="","",-cost)</f>
        <v>-12500000</v>
      </c>
      <c r="J6" s="33">
        <f>IF('multi-step tree'!J6="","",-cost)</f>
      </c>
      <c r="K6" s="33">
        <f>IF('multi-step tree'!K6="","",-cost)</f>
        <v>-12500000</v>
      </c>
    </row>
    <row r="7" spans="2:11" ht="12.75">
      <c r="B7" s="33">
        <f>IF('multi-step tree'!B7="","",-cost)</f>
      </c>
      <c r="C7" s="33">
        <f>IF('multi-step tree'!C7="","",-cost)</f>
      </c>
      <c r="D7" s="33">
        <f>IF('multi-step tree'!D7="","",-cost)</f>
      </c>
      <c r="E7" s="33">
        <f>IF('multi-step tree'!E7="","",-cost)</f>
      </c>
      <c r="F7" s="33">
        <f>IF('multi-step tree'!F7="","",-cost)</f>
      </c>
      <c r="G7" s="33">
        <f>IF('multi-step tree'!G7="","",-cost)</f>
      </c>
      <c r="H7" s="33">
        <f>IF('multi-step tree'!H7="","",-cost)</f>
        <v>-12500000</v>
      </c>
      <c r="I7" s="33">
        <f>IF('multi-step tree'!I7="","",-cost)</f>
      </c>
      <c r="J7" s="33">
        <f>IF('multi-step tree'!J7="","",-cost)</f>
        <v>-12500000</v>
      </c>
      <c r="K7" s="33">
        <f>IF('multi-step tree'!K7="","",-cost)</f>
      </c>
    </row>
    <row r="8" spans="2:11" ht="12.75">
      <c r="B8" s="33">
        <f>IF('multi-step tree'!B8="","",-cost)</f>
      </c>
      <c r="C8" s="33">
        <f>IF('multi-step tree'!C8="","",-cost)</f>
      </c>
      <c r="D8" s="33">
        <f>IF('multi-step tree'!D8="","",-cost)</f>
      </c>
      <c r="E8" s="33">
        <f>IF('multi-step tree'!E8="","",-cost)</f>
      </c>
      <c r="F8" s="33">
        <f>IF('multi-step tree'!F8="","",-cost)</f>
      </c>
      <c r="G8" s="33">
        <f>IF('multi-step tree'!G8="","",-cost)</f>
        <v>-12500000</v>
      </c>
      <c r="H8" s="33">
        <f>IF('multi-step tree'!H8="","",-cost)</f>
      </c>
      <c r="I8" s="33">
        <f>IF('multi-step tree'!I8="","",-cost)</f>
        <v>-12500000</v>
      </c>
      <c r="J8" s="33">
        <f>IF('multi-step tree'!J8="","",-cost)</f>
      </c>
      <c r="K8" s="33">
        <f>IF('multi-step tree'!K8="","",-cost)</f>
        <v>-12500000</v>
      </c>
    </row>
    <row r="9" spans="2:11" ht="12.75">
      <c r="B9" s="33">
        <f>IF('multi-step tree'!B9="","",-cost)</f>
      </c>
      <c r="C9" s="33">
        <f>IF('multi-step tree'!C9="","",-cost)</f>
      </c>
      <c r="D9" s="33">
        <f>IF('multi-step tree'!D9="","",-cost)</f>
      </c>
      <c r="E9" s="33">
        <f>IF('multi-step tree'!E9="","",-cost)</f>
      </c>
      <c r="F9" s="33">
        <f>IF('multi-step tree'!F9="","",-cost)</f>
        <v>-12500000</v>
      </c>
      <c r="G9" s="33">
        <f>IF('multi-step tree'!G9="","",-cost)</f>
      </c>
      <c r="H9" s="33">
        <f>IF('multi-step tree'!H9="","",-cost)</f>
        <v>-12500000</v>
      </c>
      <c r="I9" s="33">
        <f>IF('multi-step tree'!I9="","",-cost)</f>
      </c>
      <c r="J9" s="33">
        <f>IF('multi-step tree'!J9="","",-cost)</f>
        <v>-12500000</v>
      </c>
      <c r="K9" s="33">
        <f>IF('multi-step tree'!K9="","",-cost)</f>
      </c>
    </row>
    <row r="10" spans="2:11" ht="12.75">
      <c r="B10" s="33">
        <f>IF('multi-step tree'!B10="","",-cost)</f>
      </c>
      <c r="C10" s="33">
        <f>IF('multi-step tree'!C10="","",-cost)</f>
      </c>
      <c r="D10" s="33">
        <f>IF('multi-step tree'!D10="","",-cost)</f>
      </c>
      <c r="E10" s="33">
        <f>IF('multi-step tree'!E10="","",-cost)</f>
        <v>-12500000</v>
      </c>
      <c r="F10" s="33">
        <f>IF('multi-step tree'!F10="","",-cost)</f>
      </c>
      <c r="G10" s="33">
        <f>IF('multi-step tree'!G10="","",-cost)</f>
        <v>-12500000</v>
      </c>
      <c r="H10" s="33">
        <f>IF('multi-step tree'!H10="","",-cost)</f>
      </c>
      <c r="I10" s="33">
        <f>IF('multi-step tree'!I10="","",-cost)</f>
        <v>-12500000</v>
      </c>
      <c r="J10" s="33">
        <f>IF('multi-step tree'!J10="","",-cost)</f>
      </c>
      <c r="K10" s="33">
        <f>IF('multi-step tree'!K10="","",-cost)</f>
        <v>-12500000</v>
      </c>
    </row>
    <row r="11" spans="2:11" ht="12.75">
      <c r="B11" s="33">
        <f>IF('multi-step tree'!B11="","",-cost)</f>
      </c>
      <c r="C11" s="33">
        <f>IF('multi-step tree'!C11="","",-cost)</f>
      </c>
      <c r="D11" s="33">
        <f>IF('multi-step tree'!D11="","",-cost)</f>
        <v>-12500000</v>
      </c>
      <c r="E11" s="33">
        <f>IF('multi-step tree'!E11="","",-cost)</f>
      </c>
      <c r="F11" s="33">
        <f>IF('multi-step tree'!F11="","",-cost)</f>
        <v>-12500000</v>
      </c>
      <c r="G11" s="33">
        <f>IF('multi-step tree'!G11="","",-cost)</f>
      </c>
      <c r="H11" s="33">
        <f>IF('multi-step tree'!H11="","",-cost)</f>
        <v>-12500000</v>
      </c>
      <c r="I11" s="33">
        <f>IF('multi-step tree'!I11="","",-cost)</f>
      </c>
      <c r="J11" s="33">
        <f>IF('multi-step tree'!J11="","",-cost)</f>
        <v>-12500000</v>
      </c>
      <c r="K11" s="33">
        <f>IF('multi-step tree'!K11="","",-cost)</f>
      </c>
    </row>
    <row r="12" spans="1:11" ht="12.75">
      <c r="A12" s="4"/>
      <c r="B12" s="33">
        <f>IF('multi-step tree'!B12="","",-cost)</f>
      </c>
      <c r="C12" s="33">
        <f>IF('multi-step tree'!C12="","",-cost)</f>
        <v>-12500000</v>
      </c>
      <c r="D12" s="33">
        <f>IF('multi-step tree'!D12="","",-cost)</f>
      </c>
      <c r="E12" s="33">
        <f>IF('multi-step tree'!E12="","",-cost)</f>
        <v>-12500000</v>
      </c>
      <c r="F12" s="33">
        <f>IF('multi-step tree'!F12="","",-cost)</f>
      </c>
      <c r="G12" s="33">
        <f>IF('multi-step tree'!G12="","",-cost)</f>
        <v>-12500000</v>
      </c>
      <c r="H12" s="33">
        <f>IF('multi-step tree'!H12="","",-cost)</f>
      </c>
      <c r="I12" s="33">
        <f>IF('multi-step tree'!I12="","",-cost)</f>
        <v>-12500000</v>
      </c>
      <c r="J12" s="33">
        <f>IF('multi-step tree'!J12="","",-cost)</f>
      </c>
      <c r="K12" s="33">
        <f>IF('multi-step tree'!K12="","",-cost)</f>
        <v>-12500000</v>
      </c>
    </row>
    <row r="13" spans="2:11" ht="12.75">
      <c r="B13" s="33">
        <f>IF('multi-step tree'!B13="","",-cost)</f>
        <v>-12500000</v>
      </c>
      <c r="C13" s="33">
        <f>IF('multi-step tree'!C13="","",-cost)</f>
      </c>
      <c r="D13" s="33">
        <f>IF('multi-step tree'!D13="","",-cost)</f>
        <v>-12500000</v>
      </c>
      <c r="E13" s="33">
        <f>IF('multi-step tree'!E13="","",-cost)</f>
      </c>
      <c r="F13" s="33">
        <f>IF('multi-step tree'!F13="","",-cost)</f>
        <v>-12500000</v>
      </c>
      <c r="G13" s="33">
        <f>IF('multi-step tree'!G13="","",-cost)</f>
      </c>
      <c r="H13" s="33">
        <f>IF('multi-step tree'!H13="","",-cost)</f>
        <v>-12500000</v>
      </c>
      <c r="I13" s="33">
        <f>IF('multi-step tree'!I13="","",-cost)</f>
      </c>
      <c r="J13" s="33">
        <f>IF('multi-step tree'!J13="","",-cost)</f>
        <v>-12500000</v>
      </c>
      <c r="K13" s="33">
        <f>IF('multi-step tree'!K13="","",-cost)</f>
      </c>
    </row>
    <row r="14" spans="2:11" ht="12.75">
      <c r="B14" s="33">
        <f>IF('multi-step tree'!B14="","",-cost)</f>
      </c>
      <c r="C14" s="33">
        <f>IF('multi-step tree'!C14="","",-cost)</f>
        <v>-12500000</v>
      </c>
      <c r="D14" s="33">
        <f>IF('multi-step tree'!D14="","",-cost)</f>
      </c>
      <c r="E14" s="33">
        <f>IF('multi-step tree'!E14="","",-cost)</f>
        <v>-12500000</v>
      </c>
      <c r="F14" s="33">
        <f>IF('multi-step tree'!F14="","",-cost)</f>
      </c>
      <c r="G14" s="33">
        <f>IF('multi-step tree'!G14="","",-cost)</f>
        <v>-12500000</v>
      </c>
      <c r="H14" s="33">
        <f>IF('multi-step tree'!H14="","",-cost)</f>
      </c>
      <c r="I14" s="33">
        <f>IF('multi-step tree'!I14="","",-cost)</f>
        <v>-12500000</v>
      </c>
      <c r="J14" s="33">
        <f>IF('multi-step tree'!J14="","",-cost)</f>
      </c>
      <c r="K14" s="33">
        <f>IF('multi-step tree'!K14="","",-cost)</f>
        <v>-12500000</v>
      </c>
    </row>
    <row r="15" spans="2:11" ht="12.75">
      <c r="B15" s="33">
        <f>IF('multi-step tree'!B15="","",-cost)</f>
      </c>
      <c r="C15" s="33">
        <f>IF('multi-step tree'!C15="","",-cost)</f>
      </c>
      <c r="D15" s="33">
        <f>IF('multi-step tree'!D15="","",-cost)</f>
        <v>-12500000</v>
      </c>
      <c r="E15" s="33">
        <f>IF('multi-step tree'!E15="","",-cost)</f>
      </c>
      <c r="F15" s="33">
        <f>IF('multi-step tree'!F15="","",-cost)</f>
        <v>-12500000</v>
      </c>
      <c r="G15" s="33">
        <f>IF('multi-step tree'!G15="","",-cost)</f>
      </c>
      <c r="H15" s="33">
        <f>IF('multi-step tree'!H15="","",-cost)</f>
        <v>-12500000</v>
      </c>
      <c r="I15" s="33">
        <f>IF('multi-step tree'!I15="","",-cost)</f>
      </c>
      <c r="J15" s="33">
        <f>IF('multi-step tree'!J15="","",-cost)</f>
        <v>-12500000</v>
      </c>
      <c r="K15" s="33">
        <f>IF('multi-step tree'!K15="","",-cost)</f>
      </c>
    </row>
    <row r="16" spans="2:11" ht="12.75">
      <c r="B16" s="33">
        <f>IF('multi-step tree'!B16="","",-cost)</f>
      </c>
      <c r="C16" s="33">
        <f>IF('multi-step tree'!C16="","",-cost)</f>
      </c>
      <c r="D16" s="33">
        <f>IF('multi-step tree'!D16="","",-cost)</f>
      </c>
      <c r="E16" s="33">
        <f>IF('multi-step tree'!E16="","",-cost)</f>
        <v>-12500000</v>
      </c>
      <c r="F16" s="33">
        <f>IF('multi-step tree'!F16="","",-cost)</f>
      </c>
      <c r="G16" s="33">
        <f>IF('multi-step tree'!G16="","",-cost)</f>
        <v>-12500000</v>
      </c>
      <c r="H16" s="33">
        <f>IF('multi-step tree'!H16="","",-cost)</f>
      </c>
      <c r="I16" s="33">
        <f>IF('multi-step tree'!I16="","",-cost)</f>
        <v>-12500000</v>
      </c>
      <c r="J16" s="33">
        <f>IF('multi-step tree'!J16="","",-cost)</f>
      </c>
      <c r="K16" s="33">
        <f>IF('multi-step tree'!K16="","",-cost)</f>
        <v>-12500000</v>
      </c>
    </row>
    <row r="17" spans="2:11" ht="12.75">
      <c r="B17" s="33">
        <f>IF('multi-step tree'!B17="","",-cost)</f>
      </c>
      <c r="C17" s="33">
        <f>IF('multi-step tree'!C17="","",-cost)</f>
      </c>
      <c r="D17" s="33">
        <f>IF('multi-step tree'!D17="","",-cost)</f>
      </c>
      <c r="E17" s="33">
        <f>IF('multi-step tree'!E17="","",-cost)</f>
      </c>
      <c r="F17" s="33">
        <f>IF('multi-step tree'!F17="","",-cost)</f>
        <v>-12500000</v>
      </c>
      <c r="G17" s="33">
        <f>IF('multi-step tree'!G17="","",-cost)</f>
      </c>
      <c r="H17" s="33">
        <f>IF('multi-step tree'!H17="","",-cost)</f>
        <v>-12500000</v>
      </c>
      <c r="I17" s="33">
        <f>IF('multi-step tree'!I17="","",-cost)</f>
      </c>
      <c r="J17" s="33">
        <f>IF('multi-step tree'!J17="","",-cost)</f>
        <v>-12500000</v>
      </c>
      <c r="K17" s="33">
        <f>IF('multi-step tree'!K17="","",-cost)</f>
      </c>
    </row>
    <row r="18" spans="2:11" ht="12.75">
      <c r="B18" s="33">
        <f>IF('multi-step tree'!B18="","",-cost)</f>
      </c>
      <c r="C18" s="33">
        <f>IF('multi-step tree'!C18="","",-cost)</f>
      </c>
      <c r="D18" s="33">
        <f>IF('multi-step tree'!D18="","",-cost)</f>
      </c>
      <c r="E18" s="33">
        <f>IF('multi-step tree'!E18="","",-cost)</f>
      </c>
      <c r="F18" s="33">
        <f>IF('multi-step tree'!F18="","",-cost)</f>
      </c>
      <c r="G18" s="33">
        <f>IF('multi-step tree'!G18="","",-cost)</f>
        <v>-12500000</v>
      </c>
      <c r="H18" s="33">
        <f>IF('multi-step tree'!H18="","",-cost)</f>
      </c>
      <c r="I18" s="33">
        <f>IF('multi-step tree'!I18="","",-cost)</f>
        <v>-12500000</v>
      </c>
      <c r="J18" s="33">
        <f>IF('multi-step tree'!J18="","",-cost)</f>
      </c>
      <c r="K18" s="33">
        <f>IF('multi-step tree'!K18="","",-cost)</f>
        <v>-12500000</v>
      </c>
    </row>
    <row r="19" spans="2:11" ht="12.75">
      <c r="B19" s="33">
        <f>IF('multi-step tree'!B19="","",-cost)</f>
      </c>
      <c r="C19" s="33">
        <f>IF('multi-step tree'!C19="","",-cost)</f>
      </c>
      <c r="D19" s="33">
        <f>IF('multi-step tree'!D19="","",-cost)</f>
      </c>
      <c r="E19" s="33">
        <f>IF('multi-step tree'!E19="","",-cost)</f>
      </c>
      <c r="F19" s="33">
        <f>IF('multi-step tree'!F19="","",-cost)</f>
      </c>
      <c r="G19" s="33">
        <f>IF('multi-step tree'!G19="","",-cost)</f>
      </c>
      <c r="H19" s="33">
        <f>IF('multi-step tree'!H19="","",-cost)</f>
        <v>-12500000</v>
      </c>
      <c r="I19" s="33">
        <f>IF('multi-step tree'!I19="","",-cost)</f>
      </c>
      <c r="J19" s="33">
        <f>IF('multi-step tree'!J19="","",-cost)</f>
        <v>-12500000</v>
      </c>
      <c r="K19" s="33">
        <f>IF('multi-step tree'!K19="","",-cost)</f>
      </c>
    </row>
    <row r="20" spans="2:11" ht="12.75">
      <c r="B20" s="33">
        <f>IF('multi-step tree'!B20="","",-cost)</f>
      </c>
      <c r="C20" s="33">
        <f>IF('multi-step tree'!C20="","",-cost)</f>
      </c>
      <c r="D20" s="33">
        <f>IF('multi-step tree'!D20="","",-cost)</f>
      </c>
      <c r="E20" s="33">
        <f>IF('multi-step tree'!E20="","",-cost)</f>
      </c>
      <c r="F20" s="33">
        <f>IF('multi-step tree'!F20="","",-cost)</f>
      </c>
      <c r="G20" s="33">
        <f>IF('multi-step tree'!G20="","",-cost)</f>
      </c>
      <c r="H20" s="33">
        <f>IF('multi-step tree'!H20="","",-cost)</f>
      </c>
      <c r="I20" s="33">
        <f>IF('multi-step tree'!I20="","",-cost)</f>
        <v>-12500000</v>
      </c>
      <c r="J20" s="33">
        <f>IF('multi-step tree'!J20="","",-cost)</f>
      </c>
      <c r="K20" s="33">
        <f>IF('multi-step tree'!K20="","",-cost)</f>
        <v>-12500000</v>
      </c>
    </row>
    <row r="21" spans="2:11" ht="12.75">
      <c r="B21" s="33">
        <f>IF('multi-step tree'!B21="","",-cost)</f>
      </c>
      <c r="C21" s="33">
        <f>IF('multi-step tree'!C21="","",-cost)</f>
      </c>
      <c r="D21" s="33">
        <f>IF('multi-step tree'!D21="","",-cost)</f>
      </c>
      <c r="E21" s="33">
        <f>IF('multi-step tree'!E21="","",-cost)</f>
      </c>
      <c r="F21" s="33">
        <f>IF('multi-step tree'!F21="","",-cost)</f>
      </c>
      <c r="G21" s="33">
        <f>IF('multi-step tree'!G21="","",-cost)</f>
      </c>
      <c r="H21" s="33">
        <f>IF('multi-step tree'!H21="","",-cost)</f>
      </c>
      <c r="I21" s="33">
        <f>IF('multi-step tree'!I21="","",-cost)</f>
      </c>
      <c r="J21" s="33">
        <f>IF('multi-step tree'!J21="","",-cost)</f>
        <v>-12500000</v>
      </c>
      <c r="K21" s="33">
        <f>IF('multi-step tree'!K21="","",-cost)</f>
      </c>
    </row>
    <row r="22" spans="2:11" ht="12.75">
      <c r="B22" s="33">
        <f>IF('multi-step tree'!B22="","",-cost)</f>
      </c>
      <c r="C22" s="33">
        <f>IF('multi-step tree'!C22="","",-cost)</f>
      </c>
      <c r="D22" s="33">
        <f>IF('multi-step tree'!D22="","",-cost)</f>
      </c>
      <c r="E22" s="33">
        <f>IF('multi-step tree'!E22="","",-cost)</f>
      </c>
      <c r="F22" s="33">
        <f>IF('multi-step tree'!F22="","",-cost)</f>
      </c>
      <c r="G22" s="33">
        <f>IF('multi-step tree'!G22="","",-cost)</f>
      </c>
      <c r="H22" s="33">
        <f>IF('multi-step tree'!H22="","",-cost)</f>
      </c>
      <c r="I22" s="33">
        <f>IF('multi-step tree'!I22="","",-cost)</f>
      </c>
      <c r="J22" s="33">
        <f>IF('multi-step tree'!J22="","",-cost)</f>
      </c>
      <c r="K22" s="33">
        <f>IF('multi-step tree'!K22="","",-cost)</f>
        <v>-12500000</v>
      </c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6" spans="1:11" ht="12.75">
      <c r="A26" s="2" t="s">
        <v>64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2.75">
      <c r="A28" t="s">
        <v>54</v>
      </c>
    </row>
    <row r="29" ht="12.75">
      <c r="B29" t="s">
        <v>71</v>
      </c>
    </row>
    <row r="30" spans="1:11" ht="12.75">
      <c r="A30" s="1"/>
      <c r="B30" s="33">
        <f>IF('multi-step tree'!B4="","",B4*'multi-step tree'!B131)</f>
      </c>
      <c r="C30" s="33">
        <f>IF('multi-step tree'!C4="","",C4*'multi-step tree'!C131)</f>
      </c>
      <c r="D30" s="33">
        <f>IF('multi-step tree'!D4="","",D4*'multi-step tree'!D131)</f>
      </c>
      <c r="E30" s="33">
        <f>IF('multi-step tree'!E4="","",E4*'multi-step tree'!E131)</f>
      </c>
      <c r="F30" s="33">
        <f>IF('multi-step tree'!F4="","",F4*'multi-step tree'!F131)</f>
      </c>
      <c r="G30" s="33">
        <f>IF('multi-step tree'!G4="","",G4*'multi-step tree'!G131)</f>
      </c>
      <c r="H30" s="33">
        <f>IF('multi-step tree'!H4="","",H4*'multi-step tree'!H131)</f>
      </c>
      <c r="I30" s="33">
        <f>IF('multi-step tree'!I4="","",I4*'multi-step tree'!I131)</f>
      </c>
      <c r="J30" s="33">
        <f>IF('multi-step tree'!J4="","",J4*'multi-step tree'!J131)</f>
      </c>
      <c r="K30" s="33">
        <f>IF('multi-step tree'!K4="","",K4*'multi-step tree'!K131)</f>
        <v>-4150.629311373896</v>
      </c>
    </row>
    <row r="31" spans="2:11" ht="12.75">
      <c r="B31" s="33">
        <f>IF('multi-step tree'!B5="","",B5*'multi-step tree'!B132)</f>
      </c>
      <c r="C31" s="33">
        <f>IF('multi-step tree'!C5="","",C5*'multi-step tree'!C132)</f>
      </c>
      <c r="D31" s="33">
        <f>IF('multi-step tree'!D5="","",D5*'multi-step tree'!D132)</f>
      </c>
      <c r="E31" s="33">
        <f>IF('multi-step tree'!E5="","",E5*'multi-step tree'!E132)</f>
      </c>
      <c r="F31" s="33">
        <f>IF('multi-step tree'!F5="","",F5*'multi-step tree'!F132)</f>
      </c>
      <c r="G31" s="33">
        <f>IF('multi-step tree'!G5="","",G5*'multi-step tree'!G132)</f>
      </c>
      <c r="H31" s="33">
        <f>IF('multi-step tree'!H5="","",H5*'multi-step tree'!H132)</f>
      </c>
      <c r="I31" s="33">
        <f>IF('multi-step tree'!I5="","",I5*'multi-step tree'!I132)</f>
      </c>
      <c r="J31" s="33">
        <f>IF('multi-step tree'!J5="","",J5*'multi-step tree'!J132)</f>
        <v>-10107.572024981393</v>
      </c>
      <c r="K31" s="33">
        <f>IF('multi-step tree'!K5="","",K5*'multi-step tree'!K132)</f>
      </c>
    </row>
    <row r="32" spans="2:11" ht="12.75">
      <c r="B32" s="33">
        <f>IF('multi-step tree'!B6="","",B6*'multi-step tree'!B133)</f>
      </c>
      <c r="C32" s="33">
        <f>IF('multi-step tree'!C6="","",C6*'multi-step tree'!C133)</f>
      </c>
      <c r="D32" s="33">
        <f>IF('multi-step tree'!D6="","",D6*'multi-step tree'!D133)</f>
      </c>
      <c r="E32" s="33">
        <f>IF('multi-step tree'!E6="","",E6*'multi-step tree'!E133)</f>
      </c>
      <c r="F32" s="33">
        <f>IF('multi-step tree'!F6="","",F6*'multi-step tree'!F133)</f>
      </c>
      <c r="G32" s="33">
        <f>IF('multi-step tree'!G6="","",G6*'multi-step tree'!G133)</f>
      </c>
      <c r="H32" s="33">
        <f>IF('multi-step tree'!H6="","",H6*'multi-step tree'!H133)</f>
      </c>
      <c r="I32" s="33">
        <f>IF('multi-step tree'!I6="","",I6*'multi-step tree'!I133)</f>
        <v>-24613.860833158717</v>
      </c>
      <c r="J32" s="33">
        <f>IF('multi-step tree'!J6="","",J6*'multi-step tree'!J133)</f>
      </c>
      <c r="K32" s="33">
        <f>IF('multi-step tree'!K6="","",K6*'multi-step tree'!K133)</f>
        <v>-53612.484422467496</v>
      </c>
    </row>
    <row r="33" spans="2:11" ht="12.75">
      <c r="B33" s="33">
        <f>IF('multi-step tree'!B7="","",B7*'multi-step tree'!B134)</f>
      </c>
      <c r="C33" s="33">
        <f>IF('multi-step tree'!C7="","",C7*'multi-step tree'!C134)</f>
      </c>
      <c r="D33" s="33">
        <f>IF('multi-step tree'!D7="","",D7*'multi-step tree'!D134)</f>
      </c>
      <c r="E33" s="33">
        <f>IF('multi-step tree'!E7="","",E7*'multi-step tree'!E134)</f>
      </c>
      <c r="F33" s="33">
        <f>IF('multi-step tree'!F7="","",F7*'multi-step tree'!F134)</f>
      </c>
      <c r="G33" s="33">
        <f>IF('multi-step tree'!G7="","",G7*'multi-step tree'!G134)</f>
      </c>
      <c r="H33" s="33">
        <f>IF('multi-step tree'!H7="","",H7*'multi-step tree'!H134)</f>
        <v>-59939.433883501806</v>
      </c>
      <c r="I33" s="33">
        <f>IF('multi-step tree'!I7="","",I7*'multi-step tree'!I134)</f>
      </c>
      <c r="J33" s="33">
        <f>IF('multi-step tree'!J7="","",J7*'multi-step tree'!J134)</f>
        <v>-116050.31046541862</v>
      </c>
      <c r="K33" s="33">
        <f>IF('multi-step tree'!K7="","",K7*'multi-step tree'!K134)</f>
      </c>
    </row>
    <row r="34" spans="2:11" ht="12.75">
      <c r="B34" s="33">
        <f>IF('multi-step tree'!B8="","",B8*'multi-step tree'!B135)</f>
      </c>
      <c r="C34" s="33">
        <f>IF('multi-step tree'!C8="","",C8*'multi-step tree'!C135)</f>
      </c>
      <c r="D34" s="33">
        <f>IF('multi-step tree'!D8="","",D8*'multi-step tree'!D135)</f>
      </c>
      <c r="E34" s="33">
        <f>IF('multi-step tree'!E8="","",E8*'multi-step tree'!E135)</f>
      </c>
      <c r="F34" s="33">
        <f>IF('multi-step tree'!F8="","",F8*'multi-step tree'!F135)</f>
      </c>
      <c r="G34" s="33">
        <f>IF('multi-step tree'!G8="","",G8*'multi-step tree'!G135)</f>
        <v>-145963.92490505625</v>
      </c>
      <c r="H34" s="33">
        <f>IF('multi-step tree'!H8="","",H8*'multi-step tree'!H135)</f>
      </c>
      <c r="I34" s="33">
        <f>IF('multi-step tree'!I8="","",I8*'multi-step tree'!I135)</f>
        <v>-247279.0113524017</v>
      </c>
      <c r="J34" s="33">
        <f>IF('multi-step tree'!J8="","",J8*'multi-step tree'!J135)</f>
      </c>
      <c r="K34" s="33">
        <f>IF('multi-step tree'!K8="","",K8*'multi-step tree'!K135)</f>
        <v>-307776.45940451376</v>
      </c>
    </row>
    <row r="35" spans="2:11" ht="12.75">
      <c r="B35" s="33">
        <f>IF('multi-step tree'!B9="","",B9*'multi-step tree'!B136)</f>
      </c>
      <c r="C35" s="33">
        <f>IF('multi-step tree'!C9="","",C9*'multi-step tree'!C136)</f>
      </c>
      <c r="D35" s="33">
        <f>IF('multi-step tree'!D9="","",D9*'multi-step tree'!D136)</f>
      </c>
      <c r="E35" s="33">
        <f>IF('multi-step tree'!E9="","",E9*'multi-step tree'!E136)</f>
      </c>
      <c r="F35" s="33">
        <f>IF('multi-step tree'!F9="","",F9*'multi-step tree'!F136)</f>
        <v>-355449.92658919963</v>
      </c>
      <c r="G35" s="33">
        <f>IF('multi-step tree'!G9="","",G9*'multi-step tree'!G136)</f>
      </c>
      <c r="H35" s="33">
        <f>IF('multi-step tree'!H9="","",H9*'multi-step tree'!H136)</f>
        <v>-516146.9461293268</v>
      </c>
      <c r="I35" s="33">
        <f>IF('multi-step tree'!I9="","",I9*'multi-step tree'!I136)</f>
      </c>
      <c r="J35" s="33">
        <f>IF('multi-step tree'!J9="","",J9*'multi-step tree'!J136)</f>
        <v>-582939.9587806417</v>
      </c>
      <c r="K35" s="33">
        <f>IF('multi-step tree'!K9="","",K9*'multi-step tree'!K136)</f>
      </c>
    </row>
    <row r="36" spans="2:11" ht="12.75">
      <c r="B36" s="33">
        <f>IF('multi-step tree'!B10="","",B10*'multi-step tree'!B137)</f>
      </c>
      <c r="C36" s="33">
        <f>IF('multi-step tree'!C10="","",C10*'multi-step tree'!C137)</f>
      </c>
      <c r="D36" s="33">
        <f>IF('multi-step tree'!D10="","",D10*'multi-step tree'!D137)</f>
      </c>
      <c r="E36" s="33">
        <f>IF('multi-step tree'!E10="","",E10*'multi-step tree'!E137)</f>
        <v>-865588.1951273207</v>
      </c>
      <c r="F36" s="33">
        <f>IF('multi-step tree'!F10="","",F10*'multi-step tree'!F137)</f>
      </c>
      <c r="G36" s="33">
        <f>IF('multi-step tree'!G10="","",G10*'multi-step tree'!G137)</f>
        <v>-1047430.0084207173</v>
      </c>
      <c r="H36" s="33">
        <f>IF('multi-step tree'!H10="","",H10*'multi-step tree'!H137)</f>
      </c>
      <c r="I36" s="33">
        <f>IF('multi-step tree'!I10="","",I10*'multi-step tree'!I137)</f>
        <v>-1064677.2773954389</v>
      </c>
      <c r="J36" s="33">
        <f>IF('multi-step tree'!J10="","",J10*'multi-step tree'!J137)</f>
      </c>
      <c r="K36" s="33">
        <f>IF('multi-step tree'!K10="","",K10*'multi-step tree'!K137)</f>
        <v>-1030674.8043980596</v>
      </c>
    </row>
    <row r="37" spans="2:11" ht="12.75">
      <c r="B37" s="33">
        <f>IF('multi-step tree'!B11="","",B11*'multi-step tree'!B138)</f>
      </c>
      <c r="C37" s="33">
        <f>IF('multi-step tree'!C11="","",C11*'multi-step tree'!C138)</f>
      </c>
      <c r="D37" s="33">
        <f>IF('multi-step tree'!D11="","",D11*'multi-step tree'!D138)</f>
        <v>-2107871.9321545595</v>
      </c>
      <c r="E37" s="33">
        <f>IF('multi-step tree'!E11="","",E11*'multi-step tree'!E138)</f>
      </c>
      <c r="F37" s="33">
        <f>IF('multi-step tree'!F11="","",F11*'multi-step tree'!F138)</f>
        <v>-2040553.0741524848</v>
      </c>
      <c r="G37" s="33">
        <f>IF('multi-step tree'!G11="","",G11*'multi-step tree'!G138)</f>
      </c>
      <c r="H37" s="33">
        <f>IF('multi-step tree'!H11="","",H11*'multi-step tree'!H138)</f>
        <v>-1851922.6599388344</v>
      </c>
      <c r="I37" s="33">
        <f>IF('multi-step tree'!I11="","",I11*'multi-step tree'!I138)</f>
      </c>
      <c r="J37" s="33">
        <f>IF('multi-step tree'!J11="","",J11*'multi-step tree'!J138)</f>
        <v>-1673259.4888265545</v>
      </c>
      <c r="K37" s="33">
        <f>IF('multi-step tree'!K11="","",K11*'multi-step tree'!K138)</f>
      </c>
    </row>
    <row r="38" spans="1:11" ht="12.75">
      <c r="A38" s="4"/>
      <c r="B38" s="33">
        <f>IF('multi-step tree'!B12="","",B12*'multi-step tree'!B139)</f>
      </c>
      <c r="C38" s="33">
        <f>IF('multi-step tree'!C12="","",C12*'multi-step tree'!C139)</f>
        <v>-5133069.174668504</v>
      </c>
      <c r="D38" s="33">
        <f>IF('multi-step tree'!D12="","",D12*'multi-step tree'!D139)</f>
      </c>
      <c r="E38" s="33">
        <f>IF('multi-step tree'!E12="","",E12*'multi-step tree'!E139)</f>
        <v>-3726851.211081717</v>
      </c>
      <c r="F38" s="33">
        <f>IF('multi-step tree'!F12="","",F12*'multi-step tree'!F139)</f>
      </c>
      <c r="G38" s="33">
        <f>IF('multi-step tree'!G12="","",G12*'multi-step tree'!G139)</f>
        <v>-3006522.668539777</v>
      </c>
      <c r="H38" s="33">
        <f>IF('multi-step tree'!H12="","",H12*'multi-step tree'!H139)</f>
      </c>
      <c r="I38" s="33">
        <f>IF('multi-step tree'!I12="","",I12*'multi-step tree'!I139)</f>
        <v>-2546690.744198216</v>
      </c>
      <c r="J38" s="33">
        <f>IF('multi-step tree'!J12="","",J12*'multi-step tree'!J139)</f>
      </c>
      <c r="K38" s="33">
        <f>IF('multi-step tree'!K12="","",K12*'multi-step tree'!K139)</f>
        <v>-2218821.643262658</v>
      </c>
    </row>
    <row r="39" spans="2:11" ht="12.75">
      <c r="B39" s="33">
        <f>IF('multi-step tree'!B13="","",B13*'multi-step tree'!B140)</f>
        <v>-12500000</v>
      </c>
      <c r="C39" s="33">
        <f>IF('multi-step tree'!C13="","",C13*'multi-step tree'!C140)</f>
      </c>
      <c r="D39" s="33">
        <f>IF('multi-step tree'!D13="","",D13*'multi-step tree'!D140)</f>
        <v>-6050394.48502789</v>
      </c>
      <c r="E39" s="33">
        <f>IF('multi-step tree'!E13="","",E13*'multi-step tree'!E140)</f>
      </c>
      <c r="F39" s="33">
        <f>IF('multi-step tree'!F13="","",F13*'multi-step tree'!F140)</f>
        <v>-4392872.8109347075</v>
      </c>
      <c r="G39" s="33">
        <f>IF('multi-step tree'!G13="","",G13*'multi-step tree'!G140)</f>
      </c>
      <c r="H39" s="33">
        <f>IF('multi-step tree'!H13="","",H13*'multi-step tree'!H140)</f>
        <v>-3543815.1238277755</v>
      </c>
      <c r="I39" s="33">
        <f>IF('multi-step tree'!I13="","",I13*'multi-step tree'!I140)</f>
      </c>
      <c r="J39" s="33">
        <f>IF('multi-step tree'!J13="","",J13*'multi-step tree'!J140)</f>
        <v>-3001807.1273632394</v>
      </c>
      <c r="K39" s="33">
        <f>IF('multi-step tree'!K13="","",K13*'multi-step tree'!K140)</f>
      </c>
    </row>
    <row r="40" spans="2:11" ht="12.75">
      <c r="B40" s="33">
        <f>IF('multi-step tree'!B14="","",B14*'multi-step tree'!B141)</f>
      </c>
      <c r="C40" s="33">
        <f>IF('multi-step tree'!C14="","",C14*'multi-step tree'!C141)</f>
        <v>-7366930.825331497</v>
      </c>
      <c r="D40" s="33">
        <f>IF('multi-step tree'!D14="","",D14*'multi-step tree'!D141)</f>
      </c>
      <c r="E40" s="33">
        <f>IF('multi-step tree'!E14="","",E14*'multi-step tree'!E141)</f>
        <v>-5348740.516460118</v>
      </c>
      <c r="F40" s="33">
        <f>IF('multi-step tree'!F14="","",F14*'multi-step tree'!F141)</f>
      </c>
      <c r="G40" s="33">
        <f>IF('multi-step tree'!G14="","",G14*'multi-step tree'!G141)</f>
        <v>-4314932.016351403</v>
      </c>
      <c r="H40" s="33">
        <f>IF('multi-step tree'!H14="","",H14*'multi-step tree'!H141)</f>
      </c>
      <c r="I40" s="33">
        <f>IF('multi-step tree'!I14="","",I14*'multi-step tree'!I141)</f>
        <v>-3654985.722500391</v>
      </c>
      <c r="J40" s="33">
        <f>IF('multi-step tree'!J14="","",J14*'multi-step tree'!J141)</f>
      </c>
      <c r="K40" s="33">
        <f>IF('multi-step tree'!K14="","",K14*'multi-step tree'!K141)</f>
        <v>-3184431.185991174</v>
      </c>
    </row>
    <row r="41" spans="2:11" ht="12.75">
      <c r="B41" s="33">
        <f>IF('multi-step tree'!B15="","",B15*'multi-step tree'!B142)</f>
      </c>
      <c r="C41" s="33">
        <f>IF('multi-step tree'!C15="","",C15*'multi-step tree'!C142)</f>
      </c>
      <c r="D41" s="33">
        <f>IF('multi-step tree'!D15="","",D15*'multi-step tree'!D142)</f>
        <v>-4341733.582817553</v>
      </c>
      <c r="E41" s="33">
        <f>IF('multi-step tree'!E15="","",E15*'multi-step tree'!E142)</f>
      </c>
      <c r="F41" s="33">
        <f>IF('multi-step tree'!F15="","",F15*'multi-step tree'!F142)</f>
        <v>-4203072.147990352</v>
      </c>
      <c r="G41" s="33">
        <f>IF('multi-step tree'!G15="","",G15*'multi-step tree'!G142)</f>
      </c>
      <c r="H41" s="33">
        <f>IF('multi-step tree'!H15="","",H15*'multi-step tree'!H142)</f>
        <v>-3814536.6816562726</v>
      </c>
      <c r="I41" s="33">
        <f>IF('multi-step tree'!I15="","",I15*'multi-step tree'!I142)</f>
      </c>
      <c r="J41" s="33">
        <f>IF('multi-step tree'!J15="","",J15*'multi-step tree'!J142)</f>
        <v>-3446531.4541100347</v>
      </c>
      <c r="K41" s="33">
        <f>IF('multi-step tree'!K15="","",K15*'multi-step tree'!K142)</f>
      </c>
    </row>
    <row r="42" spans="2:11" ht="12.75">
      <c r="B42" s="33">
        <f>IF('multi-step tree'!B16="","",B16*'multi-step tree'!B143)</f>
      </c>
      <c r="C42" s="33">
        <f>IF('multi-step tree'!C16="","",C16*'multi-step tree'!C143)</f>
      </c>
      <c r="D42" s="33">
        <f>IF('multi-step tree'!D16="","",D16*'multi-step tree'!D143)</f>
      </c>
      <c r="E42" s="33">
        <f>IF('multi-step tree'!E16="","",E16*'multi-step tree'!E143)</f>
        <v>-2558820.0773308473</v>
      </c>
      <c r="F42" s="33">
        <f>IF('multi-step tree'!F16="","",F16*'multi-step tree'!F143)</f>
      </c>
      <c r="G42" s="33">
        <f>IF('multi-step tree'!G16="","",G16*'multi-step tree'!G143)</f>
        <v>-3096374.176812239</v>
      </c>
      <c r="H42" s="33">
        <f>IF('multi-step tree'!H16="","",H16*'multi-step tree'!H143)</f>
      </c>
      <c r="I42" s="33">
        <f>IF('multi-step tree'!I16="","",I16*'multi-step tree'!I143)</f>
        <v>-3147359.920818547</v>
      </c>
      <c r="J42" s="33">
        <f>IF('multi-step tree'!J16="","",J16*'multi-step tree'!J143)</f>
      </c>
      <c r="K42" s="33">
        <f>IF('multi-step tree'!K16="","",K16*'multi-step tree'!K143)</f>
        <v>-3046843.057170936</v>
      </c>
    </row>
    <row r="43" spans="2:11" ht="12.75">
      <c r="B43" s="33">
        <f>IF('multi-step tree'!B17="","",B17*'multi-step tree'!B144)</f>
      </c>
      <c r="C43" s="33">
        <f>IF('multi-step tree'!C17="","",C17*'multi-step tree'!C144)</f>
      </c>
      <c r="D43" s="33">
        <f>IF('multi-step tree'!D17="","",D17*'multi-step tree'!D144)</f>
      </c>
      <c r="E43" s="33">
        <f>IF('multi-step tree'!E17="","",E17*'multi-step tree'!E144)</f>
      </c>
      <c r="F43" s="33">
        <f>IF('multi-step tree'!F17="","",F17*'multi-step tree'!F144)</f>
        <v>-1508052.0403332596</v>
      </c>
      <c r="G43" s="33">
        <f>IF('multi-step tree'!G17="","",G17*'multi-step tree'!G144)</f>
      </c>
      <c r="H43" s="33">
        <f>IF('multi-step tree'!H17="","",H17*'multi-step tree'!H144)</f>
        <v>-2189834.339512178</v>
      </c>
      <c r="I43" s="33">
        <f>IF('multi-step tree'!I17="","",I17*'multi-step tree'!I144)</f>
      </c>
      <c r="J43" s="33">
        <f>IF('multi-step tree'!J17="","",J17*'multi-step tree'!J144)</f>
        <v>-2473214.167369712</v>
      </c>
      <c r="K43" s="33">
        <f>IF('multi-step tree'!K17="","",K17*'multi-step tree'!K144)</f>
      </c>
    </row>
    <row r="44" spans="2:11" ht="12.75">
      <c r="B44" s="33">
        <f>IF('multi-step tree'!B18="","",B18*'multi-step tree'!B145)</f>
      </c>
      <c r="C44" s="33">
        <f>IF('multi-step tree'!C18="","",C18*'multi-step tree'!C145)</f>
      </c>
      <c r="D44" s="33">
        <f>IF('multi-step tree'!D18="","",D18*'multi-step tree'!D145)</f>
      </c>
      <c r="E44" s="33">
        <f>IF('multi-step tree'!E18="","",E18*'multi-step tree'!E145)</f>
      </c>
      <c r="F44" s="33">
        <f>IF('multi-step tree'!F18="","",F18*'multi-step tree'!F145)</f>
      </c>
      <c r="G44" s="33">
        <f>IF('multi-step tree'!G18="","",G18*'multi-step tree'!G145)</f>
        <v>-888777.2049708118</v>
      </c>
      <c r="H44" s="33">
        <f>IF('multi-step tree'!H18="","",H18*'multi-step tree'!H145)</f>
      </c>
      <c r="I44" s="33">
        <f>IF('multi-step tree'!I18="","",I18*'multi-step tree'!I145)</f>
        <v>-1505686.7558246923</v>
      </c>
      <c r="J44" s="33">
        <f>IF('multi-step tree'!J18="","",J18*'multi-step tree'!J145)</f>
      </c>
      <c r="K44" s="33">
        <f>IF('multi-step tree'!K18="","",K18*'multi-step tree'!K145)</f>
        <v>-1874056.9049735148</v>
      </c>
    </row>
    <row r="45" spans="2:11" ht="12.75">
      <c r="B45" s="33">
        <f>IF('multi-step tree'!B19="","",B19*'multi-step tree'!B146)</f>
      </c>
      <c r="C45" s="33">
        <f>IF('multi-step tree'!C19="","",C19*'multi-step tree'!C146)</f>
      </c>
      <c r="D45" s="33">
        <f>IF('multi-step tree'!D19="","",D19*'multi-step tree'!D146)</f>
      </c>
      <c r="E45" s="33">
        <f>IF('multi-step tree'!E19="","",E19*'multi-step tree'!E146)</f>
      </c>
      <c r="F45" s="33">
        <f>IF('multi-step tree'!F19="","",F19*'multi-step tree'!F146)</f>
      </c>
      <c r="G45" s="33">
        <f>IF('multi-step tree'!G19="","",G19*'multi-step tree'!G146)</f>
      </c>
      <c r="H45" s="33">
        <f>IF('multi-step tree'!H19="","",H19*'multi-step tree'!H146)</f>
        <v>-523804.8150521155</v>
      </c>
      <c r="I45" s="33">
        <f>IF('multi-step tree'!I19="","",I19*'multi-step tree'!I146)</f>
      </c>
      <c r="J45" s="33">
        <f>IF('multi-step tree'!J19="","",J19*'multi-step tree'!J146)</f>
        <v>-1014152.2445511593</v>
      </c>
      <c r="K45" s="33">
        <f>IF('multi-step tree'!K19="","",K19*'multi-step tree'!K146)</f>
      </c>
    </row>
    <row r="46" spans="2:11" ht="12.75">
      <c r="B46" s="33">
        <f>IF('multi-step tree'!B20="","",B20*'multi-step tree'!B147)</f>
      </c>
      <c r="C46" s="33">
        <f>IF('multi-step tree'!C20="","",C20*'multi-step tree'!C147)</f>
      </c>
      <c r="D46" s="33">
        <f>IF('multi-step tree'!D20="","",D20*'multi-step tree'!D147)</f>
      </c>
      <c r="E46" s="33">
        <f>IF('multi-step tree'!E20="","",E20*'multi-step tree'!E147)</f>
      </c>
      <c r="F46" s="33">
        <f>IF('multi-step tree'!F20="","",F20*'multi-step tree'!F147)</f>
      </c>
      <c r="G46" s="33">
        <f>IF('multi-step tree'!G20="","",G20*'multi-step tree'!G147)</f>
      </c>
      <c r="H46" s="33">
        <f>IF('multi-step tree'!H20="","",H20*'multi-step tree'!H147)</f>
      </c>
      <c r="I46" s="33">
        <f>IF('multi-step tree'!I20="","",I20*'multi-step tree'!I147)</f>
        <v>-308706.70707715943</v>
      </c>
      <c r="J46" s="33">
        <f>IF('multi-step tree'!J20="","",J20*'multi-step tree'!J147)</f>
      </c>
      <c r="K46" s="33">
        <f>IF('multi-step tree'!K20="","",K20*'multi-step tree'!K147)</f>
        <v>-672407.0488766755</v>
      </c>
    </row>
    <row r="47" spans="2:11" ht="12.75">
      <c r="B47" s="33">
        <f>IF('multi-step tree'!B21="","",B21*'multi-step tree'!B148)</f>
      </c>
      <c r="C47" s="33">
        <f>IF('multi-step tree'!C21="","",C21*'multi-step tree'!C148)</f>
      </c>
      <c r="D47" s="33">
        <f>IF('multi-step tree'!D21="","",D21*'multi-step tree'!D148)</f>
      </c>
      <c r="E47" s="33">
        <f>IF('multi-step tree'!E21="","",E21*'multi-step tree'!E148)</f>
      </c>
      <c r="F47" s="33">
        <f>IF('multi-step tree'!F21="","",F21*'multi-step tree'!F148)</f>
      </c>
      <c r="G47" s="33">
        <f>IF('multi-step tree'!G21="","",G21*'multi-step tree'!G148)</f>
      </c>
      <c r="H47" s="33">
        <f>IF('multi-step tree'!H21="","",H21*'multi-step tree'!H148)</f>
      </c>
      <c r="I47" s="33">
        <f>IF('multi-step tree'!I21="","",I21*'multi-step tree'!I148)</f>
      </c>
      <c r="J47" s="33">
        <f>IF('multi-step tree'!J21="","",J21*'multi-step tree'!J148)</f>
        <v>-181937.67650826456</v>
      </c>
      <c r="K47" s="33">
        <f>IF('multi-step tree'!K21="","",K21*'multi-step tree'!K148)</f>
      </c>
    </row>
    <row r="48" spans="2:11" ht="12.75">
      <c r="B48" s="33">
        <f>IF('multi-step tree'!B22="","",B22*'multi-step tree'!B149)</f>
      </c>
      <c r="C48" s="33">
        <f>IF('multi-step tree'!C22="","",C22*'multi-step tree'!C149)</f>
      </c>
      <c r="D48" s="33">
        <f>IF('multi-step tree'!D22="","",D22*'multi-step tree'!D149)</f>
      </c>
      <c r="E48" s="33">
        <f>IF('multi-step tree'!E22="","",E22*'multi-step tree'!E149)</f>
      </c>
      <c r="F48" s="33">
        <f>IF('multi-step tree'!F22="","",F22*'multi-step tree'!F149)</f>
      </c>
      <c r="G48" s="33">
        <f>IF('multi-step tree'!G22="","",G22*'multi-step tree'!G149)</f>
      </c>
      <c r="H48" s="33">
        <f>IF('multi-step tree'!H22="","",H22*'multi-step tree'!H149)</f>
      </c>
      <c r="I48" s="33">
        <f>IF('multi-step tree'!I22="","",I22*'multi-step tree'!I149)</f>
      </c>
      <c r="J48" s="33">
        <f>IF('multi-step tree'!J22="","",J22*'multi-step tree'!J149)</f>
      </c>
      <c r="K48" s="33">
        <f>IF('multi-step tree'!K22="","",K22*'multi-step tree'!K149)</f>
        <v>-107225.78218863394</v>
      </c>
    </row>
    <row r="49" spans="2:11" ht="12.7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75">
      <c r="A50" t="s">
        <v>15</v>
      </c>
      <c r="B50">
        <v>1</v>
      </c>
      <c r="C50">
        <v>2</v>
      </c>
      <c r="D50">
        <v>3</v>
      </c>
      <c r="E50">
        <v>4</v>
      </c>
      <c r="F50">
        <v>5</v>
      </c>
      <c r="G50">
        <v>6</v>
      </c>
      <c r="H50">
        <v>7</v>
      </c>
      <c r="I50">
        <v>8</v>
      </c>
      <c r="J50">
        <v>9</v>
      </c>
      <c r="K50">
        <v>10</v>
      </c>
    </row>
    <row r="51" spans="1:11" ht="12.75">
      <c r="A51" t="s">
        <v>68</v>
      </c>
      <c r="B51" s="33">
        <f aca="true" t="shared" si="0" ref="B51:K51">SUM(B30:B48)</f>
        <v>-12500000</v>
      </c>
      <c r="C51" s="33">
        <f t="shared" si="0"/>
        <v>-12500000</v>
      </c>
      <c r="D51" s="33">
        <f t="shared" si="0"/>
        <v>-12500000.000000002</v>
      </c>
      <c r="E51" s="33">
        <f t="shared" si="0"/>
        <v>-12500000.000000004</v>
      </c>
      <c r="F51" s="33">
        <f t="shared" si="0"/>
        <v>-12500000.000000004</v>
      </c>
      <c r="G51" s="33">
        <f t="shared" si="0"/>
        <v>-12500000.000000006</v>
      </c>
      <c r="H51" s="33">
        <f t="shared" si="0"/>
        <v>-12500000.000000006</v>
      </c>
      <c r="I51" s="33">
        <f t="shared" si="0"/>
        <v>-12500000.000000004</v>
      </c>
      <c r="J51" s="33">
        <f t="shared" si="0"/>
        <v>-12500000.000000006</v>
      </c>
      <c r="K51" s="33">
        <f t="shared" si="0"/>
        <v>-12500000.000000004</v>
      </c>
    </row>
    <row r="52" spans="1:11" ht="12.75">
      <c r="A52" t="s">
        <v>51</v>
      </c>
      <c r="B52" s="5">
        <f aca="true" t="shared" si="1" ref="B52:K52">EXP(-rf*(B50-1))</f>
        <v>1</v>
      </c>
      <c r="C52" s="5">
        <f t="shared" si="1"/>
        <v>0.951229424500714</v>
      </c>
      <c r="D52" s="5">
        <f t="shared" si="1"/>
        <v>0.9048374180359595</v>
      </c>
      <c r="E52" s="5">
        <f t="shared" si="1"/>
        <v>0.8607079764250578</v>
      </c>
      <c r="F52" s="5">
        <f t="shared" si="1"/>
        <v>0.8187307530779818</v>
      </c>
      <c r="G52" s="5">
        <f t="shared" si="1"/>
        <v>0.7788007830714049</v>
      </c>
      <c r="H52" s="5">
        <f t="shared" si="1"/>
        <v>0.7408182206817179</v>
      </c>
      <c r="I52" s="5">
        <f t="shared" si="1"/>
        <v>0.7046880897187134</v>
      </c>
      <c r="J52" s="5">
        <f t="shared" si="1"/>
        <v>0.6703200460356393</v>
      </c>
      <c r="K52" s="5">
        <f t="shared" si="1"/>
        <v>0.6376281516217733</v>
      </c>
    </row>
    <row r="53" spans="1:11" ht="12.75">
      <c r="A53" t="s">
        <v>52</v>
      </c>
      <c r="B53" s="33">
        <f aca="true" t="shared" si="2" ref="B53:K53">B51*B52</f>
        <v>-12500000</v>
      </c>
      <c r="C53" s="33">
        <f t="shared" si="2"/>
        <v>-11890367.806258924</v>
      </c>
      <c r="D53" s="33">
        <f t="shared" si="2"/>
        <v>-11310467.725449495</v>
      </c>
      <c r="E53" s="33">
        <f t="shared" si="2"/>
        <v>-10758849.705313226</v>
      </c>
      <c r="F53" s="33">
        <f t="shared" si="2"/>
        <v>-10234134.413474776</v>
      </c>
      <c r="G53" s="33">
        <f t="shared" si="2"/>
        <v>-9735009.788392566</v>
      </c>
      <c r="H53" s="33">
        <f t="shared" si="2"/>
        <v>-9260227.758521477</v>
      </c>
      <c r="I53" s="33">
        <f t="shared" si="2"/>
        <v>-8808601.12148392</v>
      </c>
      <c r="J53" s="33">
        <f t="shared" si="2"/>
        <v>-8379000.575445496</v>
      </c>
      <c r="K53" s="33">
        <f t="shared" si="2"/>
        <v>-7970351.895272169</v>
      </c>
    </row>
    <row r="54" spans="1:11" ht="12.75">
      <c r="A54" t="s">
        <v>53</v>
      </c>
      <c r="B54" s="33">
        <f>SUM(B53:K53)</f>
        <v>-100847010.78961205</v>
      </c>
      <c r="C54" s="33"/>
      <c r="D54" s="33"/>
      <c r="E54" s="33"/>
      <c r="F54" s="33"/>
      <c r="G54" s="33"/>
      <c r="H54" s="33"/>
      <c r="I54" s="33"/>
      <c r="J54" s="33"/>
      <c r="K54" s="33"/>
    </row>
    <row r="56" ht="12.75">
      <c r="A56" t="s">
        <v>57</v>
      </c>
    </row>
    <row r="57" ht="12.75">
      <c r="B57" t="s">
        <v>58</v>
      </c>
    </row>
    <row r="58" spans="1:12" ht="12.75">
      <c r="A58" s="1"/>
      <c r="B58" s="33">
        <f>IF('multi-step tree'!B4="","",B4+(p*C57+(1-p)*C59)*EXP(-rf))</f>
      </c>
      <c r="C58" s="33">
        <f>IF('multi-step tree'!C4="","",C4+(p*D57+(1-p)*D59)*EXP(-rf))</f>
      </c>
      <c r="D58" s="33">
        <f>IF('multi-step tree'!D4="","",D4+(p*E57+(1-p)*E59)*EXP(-rf))</f>
      </c>
      <c r="E58" s="33">
        <f>IF('multi-step tree'!E4="","",E4+(p*F57+(1-p)*F59)*EXP(-rf))</f>
      </c>
      <c r="F58" s="33">
        <f>IF('multi-step tree'!F4="","",F4+(p*G57+(1-p)*G59)*EXP(-rf))</f>
      </c>
      <c r="G58" s="33">
        <f>IF('multi-step tree'!G4="","",G4+(p*H57+(1-p)*H59)*EXP(-rf))</f>
      </c>
      <c r="H58" s="33">
        <f>IF('multi-step tree'!H4="","",H4+(p*I57+(1-p)*I59)*EXP(-rf))</f>
      </c>
      <c r="I58" s="33">
        <f>IF('multi-step tree'!I4="","",I4+(p*J57+(1-p)*J59)*EXP(-rf))</f>
      </c>
      <c r="J58" s="33">
        <f>IF('multi-step tree'!J4="","",J4+(p*K57+(1-p)*K59)*EXP(-rf))</f>
      </c>
      <c r="K58" s="33">
        <f>IF('multi-step tree'!K4="","",K4)</f>
        <v>-12500000</v>
      </c>
      <c r="L58" s="29"/>
    </row>
    <row r="59" spans="2:11" ht="12.75">
      <c r="B59" s="33">
        <f>IF('multi-step tree'!B5="","",B5+(p*C58+(1-p)*C60)*EXP(-rf))</f>
      </c>
      <c r="C59" s="33">
        <f>IF('multi-step tree'!C5="","",C5+(p*D58+(1-p)*D60)*EXP(-rf))</f>
      </c>
      <c r="D59" s="33">
        <f>IF('multi-step tree'!D5="","",D5+(p*E58+(1-p)*E60)*EXP(-rf))</f>
      </c>
      <c r="E59" s="33">
        <f>IF('multi-step tree'!E5="","",E5+(p*F58+(1-p)*F60)*EXP(-rf))</f>
      </c>
      <c r="F59" s="33">
        <f>IF('multi-step tree'!F5="","",F5+(p*G58+(1-p)*G60)*EXP(-rf))</f>
      </c>
      <c r="G59" s="33">
        <f>IF('multi-step tree'!G5="","",G5+(p*H58+(1-p)*H60)*EXP(-rf))</f>
      </c>
      <c r="H59" s="33">
        <f>IF('multi-step tree'!H5="","",H5+(p*I58+(1-p)*I60)*EXP(-rf))</f>
      </c>
      <c r="I59" s="33">
        <f>IF('multi-step tree'!I5="","",I5+(p*J58+(1-p)*J60)*EXP(-rf))</f>
      </c>
      <c r="J59" s="33">
        <f>IF('multi-step tree'!J5="","",J5+(p*K58+(1-p)*K60)*EXP(-rf))</f>
        <v>-24390367.806258924</v>
      </c>
      <c r="K59" s="33">
        <f>IF('multi-step tree'!K5="","",K5)</f>
      </c>
    </row>
    <row r="60" spans="2:11" ht="12.75">
      <c r="B60" s="33">
        <f>IF('multi-step tree'!B6="","",B6+(p*C59+(1-p)*C61)*EXP(-rf))</f>
      </c>
      <c r="C60" s="33">
        <f>IF('multi-step tree'!C6="","",C6+(p*D59+(1-p)*D61)*EXP(-rf))</f>
      </c>
      <c r="D60" s="33">
        <f>IF('multi-step tree'!D6="","",D6+(p*E59+(1-p)*E61)*EXP(-rf))</f>
      </c>
      <c r="E60" s="33">
        <f>IF('multi-step tree'!E6="","",E6+(p*F59+(1-p)*F61)*EXP(-rf))</f>
      </c>
      <c r="F60" s="33">
        <f>IF('multi-step tree'!F6="","",F6+(p*G59+(1-p)*G61)*EXP(-rf))</f>
      </c>
      <c r="G60" s="33">
        <f>IF('multi-step tree'!G6="","",G6+(p*H59+(1-p)*H61)*EXP(-rf))</f>
      </c>
      <c r="H60" s="33">
        <f>IF('multi-step tree'!H6="","",H6+(p*I59+(1-p)*I61)*EXP(-rf))</f>
      </c>
      <c r="I60" s="33">
        <f>IF('multi-step tree'!I6="","",I6+(p*J59+(1-p)*J61)*EXP(-rf))</f>
        <v>-35700835.53170842</v>
      </c>
      <c r="J60" s="33">
        <f>IF('multi-step tree'!J6="","",J6+(p*K59+(1-p)*K61)*EXP(-rf))</f>
      </c>
      <c r="K60" s="33">
        <f>IF('multi-step tree'!K6="","",K6)</f>
        <v>-12500000</v>
      </c>
    </row>
    <row r="61" spans="2:11" ht="12.75">
      <c r="B61" s="33">
        <f>IF('multi-step tree'!B7="","",B7+(p*C60+(1-p)*C62)*EXP(-rf))</f>
      </c>
      <c r="C61" s="33">
        <f>IF('multi-step tree'!C7="","",C7+(p*D60+(1-p)*D62)*EXP(-rf))</f>
      </c>
      <c r="D61" s="33">
        <f>IF('multi-step tree'!D7="","",D7+(p*E60+(1-p)*E62)*EXP(-rf))</f>
      </c>
      <c r="E61" s="33">
        <f>IF('multi-step tree'!E7="","",E7+(p*F60+(1-p)*F62)*EXP(-rf))</f>
      </c>
      <c r="F61" s="33">
        <f>IF('multi-step tree'!F7="","",F7+(p*G60+(1-p)*G62)*EXP(-rf))</f>
      </c>
      <c r="G61" s="33">
        <f>IF('multi-step tree'!G7="","",G7+(p*H60+(1-p)*H62)*EXP(-rf))</f>
      </c>
      <c r="H61" s="33">
        <f>IF('multi-step tree'!H7="","",H7+(p*I60+(1-p)*I62)*EXP(-rf))</f>
        <v>-46459685.23702164</v>
      </c>
      <c r="I61" s="33">
        <f>IF('multi-step tree'!I7="","",I7+(p*J60+(1-p)*J62)*EXP(-rf))</f>
      </c>
      <c r="J61" s="33">
        <f>IF('multi-step tree'!J7="","",J7+(p*K60+(1-p)*K62)*EXP(-rf))</f>
        <v>-24390367.806258924</v>
      </c>
      <c r="K61" s="33">
        <f>IF('multi-step tree'!K7="","",K7)</f>
      </c>
    </row>
    <row r="62" spans="2:11" ht="12.75">
      <c r="B62" s="33">
        <f>IF('multi-step tree'!B8="","",B8+(p*C61+(1-p)*C63)*EXP(-rf))</f>
      </c>
      <c r="C62" s="33">
        <f>IF('multi-step tree'!C8="","",C8+(p*D61+(1-p)*D63)*EXP(-rf))</f>
      </c>
      <c r="D62" s="33">
        <f>IF('multi-step tree'!D8="","",D8+(p*E61+(1-p)*E63)*EXP(-rf))</f>
      </c>
      <c r="E62" s="33">
        <f>IF('multi-step tree'!E8="","",E8+(p*F61+(1-p)*F63)*EXP(-rf))</f>
      </c>
      <c r="F62" s="33">
        <f>IF('multi-step tree'!F8="","",F8+(p*G61+(1-p)*G63)*EXP(-rf))</f>
      </c>
      <c r="G62" s="33">
        <f>IF('multi-step tree'!G8="","",G8+(p*H61+(1-p)*H63)*EXP(-rf))</f>
        <v>-56693819.650496416</v>
      </c>
      <c r="H62" s="33">
        <f>IF('multi-step tree'!H8="","",H8+(p*I61+(1-p)*I63)*EXP(-rf))</f>
      </c>
      <c r="I62" s="33">
        <f>IF('multi-step tree'!I8="","",I8+(p*J61+(1-p)*J63)*EXP(-rf))</f>
        <v>-35700835.53170842</v>
      </c>
      <c r="J62" s="33">
        <f>IF('multi-step tree'!J8="","",J8+(p*K61+(1-p)*K63)*EXP(-rf))</f>
      </c>
      <c r="K62" s="33">
        <f>IF('multi-step tree'!K8="","",K8)</f>
        <v>-12500000</v>
      </c>
    </row>
    <row r="63" spans="2:11" ht="12.75">
      <c r="B63" s="33">
        <f>IF('multi-step tree'!B9="","",B9+(p*C62+(1-p)*C64)*EXP(-rf))</f>
      </c>
      <c r="C63" s="33">
        <f>IF('multi-step tree'!C9="","",C9+(p*D62+(1-p)*D64)*EXP(-rf))</f>
      </c>
      <c r="D63" s="33">
        <f>IF('multi-step tree'!D9="","",D9+(p*E62+(1-p)*E64)*EXP(-rf))</f>
      </c>
      <c r="E63" s="33">
        <f>IF('multi-step tree'!E9="","",E9+(p*F62+(1-p)*F64)*EXP(-rf))</f>
      </c>
      <c r="F63" s="33">
        <f>IF('multi-step tree'!F9="","",F9+(p*G62+(1-p)*G64)*EXP(-rf))</f>
        <v>-66428829.438888974</v>
      </c>
      <c r="G63" s="33">
        <f>IF('multi-step tree'!G9="","",G9+(p*H62+(1-p)*H64)*EXP(-rf))</f>
      </c>
      <c r="H63" s="33">
        <f>IF('multi-step tree'!H9="","",H9+(p*I62+(1-p)*I64)*EXP(-rf))</f>
        <v>-46459685.23702164</v>
      </c>
      <c r="I63" s="33">
        <f>IF('multi-step tree'!I9="","",I9+(p*J62+(1-p)*J64)*EXP(-rf))</f>
      </c>
      <c r="J63" s="33">
        <f>IF('multi-step tree'!J9="","",J9+(p*K62+(1-p)*K64)*EXP(-rf))</f>
        <v>-24390367.806258924</v>
      </c>
      <c r="K63" s="33">
        <f>IF('multi-step tree'!K9="","",K9)</f>
      </c>
    </row>
    <row r="64" spans="2:11" ht="12.75">
      <c r="B64" s="33">
        <f>IF('multi-step tree'!B10="","",B10+(p*C63+(1-p)*C65)*EXP(-rf))</f>
      </c>
      <c r="C64" s="33">
        <f>IF('multi-step tree'!C10="","",C10+(p*D63+(1-p)*D65)*EXP(-rf))</f>
      </c>
      <c r="D64" s="33">
        <f>IF('multi-step tree'!D10="","",D10+(p*E63+(1-p)*E65)*EXP(-rf))</f>
      </c>
      <c r="E64" s="33">
        <f>IF('multi-step tree'!E10="","",E10+(p*F63+(1-p)*F65)*EXP(-rf))</f>
        <v>-75689057.19741046</v>
      </c>
      <c r="F64" s="33">
        <f>IF('multi-step tree'!F10="","",F10+(p*G63+(1-p)*G65)*EXP(-rf))</f>
      </c>
      <c r="G64" s="33">
        <f>IF('multi-step tree'!G10="","",G10+(p*H63+(1-p)*H65)*EXP(-rf))</f>
        <v>-56693819.650496416</v>
      </c>
      <c r="H64" s="33">
        <f>IF('multi-step tree'!H10="","",H10+(p*I63+(1-p)*I65)*EXP(-rf))</f>
      </c>
      <c r="I64" s="33">
        <f>IF('multi-step tree'!I10="","",I10+(p*J63+(1-p)*J65)*EXP(-rf))</f>
        <v>-35700835.53170842</v>
      </c>
      <c r="J64" s="33">
        <f>IF('multi-step tree'!J10="","",J10+(p*K63+(1-p)*K65)*EXP(-rf))</f>
      </c>
      <c r="K64" s="33">
        <f>IF('multi-step tree'!K10="","",K10)</f>
        <v>-12500000</v>
      </c>
    </row>
    <row r="65" spans="2:11" ht="12.75">
      <c r="B65" s="33">
        <f>IF('multi-step tree'!B11="","",B11+(p*C64+(1-p)*C66)*EXP(-rf))</f>
      </c>
      <c r="C65" s="33">
        <f>IF('multi-step tree'!C11="","",C11+(p*D64+(1-p)*D66)*EXP(-rf))</f>
      </c>
      <c r="D65" s="33">
        <f>IF('multi-step tree'!D11="","",D11+(p*E64+(1-p)*E66)*EXP(-rf))</f>
        <v>-84497658.31889439</v>
      </c>
      <c r="E65" s="33">
        <f>IF('multi-step tree'!E11="","",E11+(p*F64+(1-p)*F66)*EXP(-rf))</f>
      </c>
      <c r="F65" s="33">
        <f>IF('multi-step tree'!F11="","",F11+(p*G64+(1-p)*G66)*EXP(-rf))</f>
        <v>-66428829.438888974</v>
      </c>
      <c r="G65" s="33">
        <f>IF('multi-step tree'!G11="","",G11+(p*H64+(1-p)*H66)*EXP(-rf))</f>
      </c>
      <c r="H65" s="33">
        <f>IF('multi-step tree'!H11="","",H11+(p*I64+(1-p)*I66)*EXP(-rf))</f>
        <v>-46459685.23702164</v>
      </c>
      <c r="I65" s="33">
        <f>IF('multi-step tree'!I11="","",I11+(p*J64+(1-p)*J66)*EXP(-rf))</f>
      </c>
      <c r="J65" s="33">
        <f>IF('multi-step tree'!J11="","",J11+(p*K64+(1-p)*K66)*EXP(-rf))</f>
        <v>-24390367.806258924</v>
      </c>
      <c r="K65" s="33">
        <f>IF('multi-step tree'!K11="","",K11)</f>
      </c>
    </row>
    <row r="66" spans="1:11" ht="12.75">
      <c r="A66" s="4"/>
      <c r="B66" s="33">
        <f>IF('multi-step tree'!B12="","",B12+(p*C65+(1-p)*C67)*EXP(-rf))</f>
      </c>
      <c r="C66" s="33">
        <f>IF('multi-step tree'!C12="","",C12+(p*D65+(1-p)*D67)*EXP(-rf))</f>
        <v>-92876658.89433987</v>
      </c>
      <c r="D66" s="33">
        <f>IF('multi-step tree'!D12="","",D12+(p*E65+(1-p)*E67)*EXP(-rf))</f>
      </c>
      <c r="E66" s="33">
        <f>IF('multi-step tree'!E12="","",E12+(p*F65+(1-p)*F67)*EXP(-rf))</f>
        <v>-75689057.19741046</v>
      </c>
      <c r="F66" s="33">
        <f>IF('multi-step tree'!F12="","",F12+(p*G65+(1-p)*G67)*EXP(-rf))</f>
      </c>
      <c r="G66" s="33">
        <f>IF('multi-step tree'!G12="","",G12+(p*H65+(1-p)*H67)*EXP(-rf))</f>
        <v>-56693819.650496416</v>
      </c>
      <c r="H66" s="33">
        <f>IF('multi-step tree'!H12="","",H12+(p*I65+(1-p)*I67)*EXP(-rf))</f>
      </c>
      <c r="I66" s="33">
        <f>IF('multi-step tree'!I12="","",I12+(p*J65+(1-p)*J67)*EXP(-rf))</f>
        <v>-35700835.53170842</v>
      </c>
      <c r="J66" s="33">
        <f>IF('multi-step tree'!J12="","",J12+(p*K65+(1-p)*K67)*EXP(-rf))</f>
      </c>
      <c r="K66" s="33">
        <f>IF('multi-step tree'!K12="","",K12)</f>
        <v>-12500000</v>
      </c>
    </row>
    <row r="67" spans="2:11" ht="12.75">
      <c r="B67" s="33">
        <f>IF('multi-step tree'!B13="","",B13+(p*C66+(1-p)*C68)*EXP(-rf))</f>
        <v>-100847010.78961205</v>
      </c>
      <c r="C67" s="33">
        <f>IF('multi-step tree'!C13="","",C13+(p*D66+(1-p)*D68)*EXP(-rf))</f>
      </c>
      <c r="D67" s="33">
        <f>IF('multi-step tree'!D13="","",D13+(p*E66+(1-p)*E68)*EXP(-rf))</f>
        <v>-84497658.31889439</v>
      </c>
      <c r="E67" s="33">
        <f>IF('multi-step tree'!E13="","",E13+(p*F66+(1-p)*F68)*EXP(-rf))</f>
      </c>
      <c r="F67" s="33">
        <f>IF('multi-step tree'!F13="","",F13+(p*G66+(1-p)*G68)*EXP(-rf))</f>
        <v>-66428829.438888974</v>
      </c>
      <c r="G67" s="33">
        <f>IF('multi-step tree'!G13="","",G13+(p*H66+(1-p)*H68)*EXP(-rf))</f>
      </c>
      <c r="H67" s="33">
        <f>IF('multi-step tree'!H13="","",H13+(p*I66+(1-p)*I68)*EXP(-rf))</f>
        <v>-46459685.23702164</v>
      </c>
      <c r="I67" s="33">
        <f>IF('multi-step tree'!I13="","",I13+(p*J66+(1-p)*J68)*EXP(-rf))</f>
      </c>
      <c r="J67" s="33">
        <f>IF('multi-step tree'!J13="","",J13+(p*K66+(1-p)*K68)*EXP(-rf))</f>
        <v>-24390367.806258924</v>
      </c>
      <c r="K67" s="33">
        <f>IF('multi-step tree'!K13="","",K13)</f>
      </c>
    </row>
    <row r="68" spans="2:11" ht="12.75">
      <c r="B68" s="33">
        <f>IF('multi-step tree'!B14="","",B14+(p*C67+(1-p)*C69)*EXP(-rf))</f>
      </c>
      <c r="C68" s="33">
        <f>IF('multi-step tree'!C14="","",C14+(p*D67+(1-p)*D69)*EXP(-rf))</f>
        <v>-92876658.89433987</v>
      </c>
      <c r="D68" s="33">
        <f>IF('multi-step tree'!D14="","",D14+(p*E67+(1-p)*E69)*EXP(-rf))</f>
      </c>
      <c r="E68" s="33">
        <f>IF('multi-step tree'!E14="","",E14+(p*F67+(1-p)*F69)*EXP(-rf))</f>
        <v>-75689057.19741046</v>
      </c>
      <c r="F68" s="33">
        <f>IF('multi-step tree'!F14="","",F14+(p*G67+(1-p)*G69)*EXP(-rf))</f>
      </c>
      <c r="G68" s="33">
        <f>IF('multi-step tree'!G14="","",G14+(p*H67+(1-p)*H69)*EXP(-rf))</f>
        <v>-56693819.650496416</v>
      </c>
      <c r="H68" s="33">
        <f>IF('multi-step tree'!H14="","",H14+(p*I67+(1-p)*I69)*EXP(-rf))</f>
      </c>
      <c r="I68" s="33">
        <f>IF('multi-step tree'!I14="","",I14+(p*J67+(1-p)*J69)*EXP(-rf))</f>
        <v>-35700835.53170842</v>
      </c>
      <c r="J68" s="33">
        <f>IF('multi-step tree'!J14="","",J14+(p*K67+(1-p)*K69)*EXP(-rf))</f>
      </c>
      <c r="K68" s="33">
        <f>IF('multi-step tree'!K14="","",K14)</f>
        <v>-12500000</v>
      </c>
    </row>
    <row r="69" spans="2:11" ht="12.75">
      <c r="B69" s="33">
        <f>IF('multi-step tree'!B15="","",B15+(p*C68+(1-p)*C70)*EXP(-rf))</f>
      </c>
      <c r="C69" s="33">
        <f>IF('multi-step tree'!C15="","",C15+(p*D68+(1-p)*D70)*EXP(-rf))</f>
      </c>
      <c r="D69" s="33">
        <f>IF('multi-step tree'!D15="","",D15+(p*E68+(1-p)*E70)*EXP(-rf))</f>
        <v>-84497658.31889439</v>
      </c>
      <c r="E69" s="33">
        <f>IF('multi-step tree'!E15="","",E15+(p*F68+(1-p)*F70)*EXP(-rf))</f>
      </c>
      <c r="F69" s="33">
        <f>IF('multi-step tree'!F15="","",F15+(p*G68+(1-p)*G70)*EXP(-rf))</f>
        <v>-66428829.438888974</v>
      </c>
      <c r="G69" s="33">
        <f>IF('multi-step tree'!G15="","",G15+(p*H68+(1-p)*H70)*EXP(-rf))</f>
      </c>
      <c r="H69" s="33">
        <f>IF('multi-step tree'!H15="","",H15+(p*I68+(1-p)*I70)*EXP(-rf))</f>
        <v>-46459685.23702164</v>
      </c>
      <c r="I69" s="33">
        <f>IF('multi-step tree'!I15="","",I15+(p*J68+(1-p)*J70)*EXP(-rf))</f>
      </c>
      <c r="J69" s="33">
        <f>IF('multi-step tree'!J15="","",J15+(p*K68+(1-p)*K70)*EXP(-rf))</f>
        <v>-24390367.806258924</v>
      </c>
      <c r="K69" s="33">
        <f>IF('multi-step tree'!K15="","",K15)</f>
      </c>
    </row>
    <row r="70" spans="2:11" ht="12.75">
      <c r="B70" s="33">
        <f>IF('multi-step tree'!B16="","",B16+(p*C69+(1-p)*C71)*EXP(-rf))</f>
      </c>
      <c r="C70" s="33">
        <f>IF('multi-step tree'!C16="","",C16+(p*D69+(1-p)*D71)*EXP(-rf))</f>
      </c>
      <c r="D70" s="33">
        <f>IF('multi-step tree'!D16="","",D16+(p*E69+(1-p)*E71)*EXP(-rf))</f>
      </c>
      <c r="E70" s="33">
        <f>IF('multi-step tree'!E16="","",E16+(p*F69+(1-p)*F71)*EXP(-rf))</f>
        <v>-75689057.19741046</v>
      </c>
      <c r="F70" s="33">
        <f>IF('multi-step tree'!F16="","",F16+(p*G69+(1-p)*G71)*EXP(-rf))</f>
      </c>
      <c r="G70" s="33">
        <f>IF('multi-step tree'!G16="","",G16+(p*H69+(1-p)*H71)*EXP(-rf))</f>
        <v>-56693819.650496416</v>
      </c>
      <c r="H70" s="33">
        <f>IF('multi-step tree'!H16="","",H16+(p*I69+(1-p)*I71)*EXP(-rf))</f>
      </c>
      <c r="I70" s="33">
        <f>IF('multi-step tree'!I16="","",I16+(p*J69+(1-p)*J71)*EXP(-rf))</f>
        <v>-35700835.53170842</v>
      </c>
      <c r="J70" s="33">
        <f>IF('multi-step tree'!J16="","",J16+(p*K69+(1-p)*K71)*EXP(-rf))</f>
      </c>
      <c r="K70" s="33">
        <f>IF('multi-step tree'!K16="","",K16)</f>
        <v>-12500000</v>
      </c>
    </row>
    <row r="71" spans="2:11" ht="12.75">
      <c r="B71" s="33">
        <f>IF('multi-step tree'!B17="","",B17+(p*C70+(1-p)*C72)*EXP(-rf))</f>
      </c>
      <c r="C71" s="33">
        <f>IF('multi-step tree'!C17="","",C17+(p*D70+(1-p)*D72)*EXP(-rf))</f>
      </c>
      <c r="D71" s="33">
        <f>IF('multi-step tree'!D17="","",D17+(p*E70+(1-p)*E72)*EXP(-rf))</f>
      </c>
      <c r="E71" s="33">
        <f>IF('multi-step tree'!E17="","",E17+(p*F70+(1-p)*F72)*EXP(-rf))</f>
      </c>
      <c r="F71" s="33">
        <f>IF('multi-step tree'!F17="","",F17+(p*G70+(1-p)*G72)*EXP(-rf))</f>
        <v>-66428829.438888974</v>
      </c>
      <c r="G71" s="33">
        <f>IF('multi-step tree'!G17="","",G17+(p*H70+(1-p)*H72)*EXP(-rf))</f>
      </c>
      <c r="H71" s="33">
        <f>IF('multi-step tree'!H17="","",H17+(p*I70+(1-p)*I72)*EXP(-rf))</f>
        <v>-46459685.23702164</v>
      </c>
      <c r="I71" s="33">
        <f>IF('multi-step tree'!I17="","",I17+(p*J70+(1-p)*J72)*EXP(-rf))</f>
      </c>
      <c r="J71" s="33">
        <f>IF('multi-step tree'!J17="","",J17+(p*K70+(1-p)*K72)*EXP(-rf))</f>
        <v>-24390367.806258924</v>
      </c>
      <c r="K71" s="33">
        <f>IF('multi-step tree'!K17="","",K17)</f>
      </c>
    </row>
    <row r="72" spans="2:11" ht="12.75">
      <c r="B72" s="33">
        <f>IF('multi-step tree'!B18="","",B18+(p*C71+(1-p)*C73)*EXP(-rf))</f>
      </c>
      <c r="C72" s="33">
        <f>IF('multi-step tree'!C18="","",C18+(p*D71+(1-p)*D73)*EXP(-rf))</f>
      </c>
      <c r="D72" s="33">
        <f>IF('multi-step tree'!D18="","",D18+(p*E71+(1-p)*E73)*EXP(-rf))</f>
      </c>
      <c r="E72" s="33">
        <f>IF('multi-step tree'!E18="","",E18+(p*F71+(1-p)*F73)*EXP(-rf))</f>
      </c>
      <c r="F72" s="33">
        <f>IF('multi-step tree'!F18="","",F18+(p*G71+(1-p)*G73)*EXP(-rf))</f>
      </c>
      <c r="G72" s="33">
        <f>IF('multi-step tree'!G18="","",G18+(p*H71+(1-p)*H73)*EXP(-rf))</f>
        <v>-56693819.650496416</v>
      </c>
      <c r="H72" s="33">
        <f>IF('multi-step tree'!H18="","",H18+(p*I71+(1-p)*I73)*EXP(-rf))</f>
      </c>
      <c r="I72" s="33">
        <f>IF('multi-step tree'!I18="","",I18+(p*J71+(1-p)*J73)*EXP(-rf))</f>
        <v>-35700835.53170842</v>
      </c>
      <c r="J72" s="33">
        <f>IF('multi-step tree'!J18="","",J18+(p*K71+(1-p)*K73)*EXP(-rf))</f>
      </c>
      <c r="K72" s="33">
        <f>IF('multi-step tree'!K18="","",K18)</f>
        <v>-12500000</v>
      </c>
    </row>
    <row r="73" spans="2:11" ht="12.75">
      <c r="B73" s="33">
        <f>IF('multi-step tree'!B19="","",B19+(p*C72+(1-p)*C74)*EXP(-rf))</f>
      </c>
      <c r="C73" s="33">
        <f>IF('multi-step tree'!C19="","",C19+(p*D72+(1-p)*D74)*EXP(-rf))</f>
      </c>
      <c r="D73" s="33">
        <f>IF('multi-step tree'!D19="","",D19+(p*E72+(1-p)*E74)*EXP(-rf))</f>
      </c>
      <c r="E73" s="33">
        <f>IF('multi-step tree'!E19="","",E19+(p*F72+(1-p)*F74)*EXP(-rf))</f>
      </c>
      <c r="F73" s="33">
        <f>IF('multi-step tree'!F19="","",F19+(p*G72+(1-p)*G74)*EXP(-rf))</f>
      </c>
      <c r="G73" s="33">
        <f>IF('multi-step tree'!G19="","",G19+(p*H72+(1-p)*H74)*EXP(-rf))</f>
      </c>
      <c r="H73" s="33">
        <f>IF('multi-step tree'!H19="","",H19+(p*I72+(1-p)*I74)*EXP(-rf))</f>
        <v>-46459685.23702164</v>
      </c>
      <c r="I73" s="33">
        <f>IF('multi-step tree'!I19="","",I19+(p*J72+(1-p)*J74)*EXP(-rf))</f>
      </c>
      <c r="J73" s="33">
        <f>IF('multi-step tree'!J19="","",J19+(p*K72+(1-p)*K74)*EXP(-rf))</f>
        <v>-24390367.806258924</v>
      </c>
      <c r="K73" s="33">
        <f>IF('multi-step tree'!K19="","",K19)</f>
      </c>
    </row>
    <row r="74" spans="2:11" ht="12.75">
      <c r="B74" s="33">
        <f>IF('multi-step tree'!B20="","",B20+(p*C73+(1-p)*C75)*EXP(-rf))</f>
      </c>
      <c r="C74" s="33">
        <f>IF('multi-step tree'!C20="","",C20+(p*D73+(1-p)*D75)*EXP(-rf))</f>
      </c>
      <c r="D74" s="33">
        <f>IF('multi-step tree'!D20="","",D20+(p*E73+(1-p)*E75)*EXP(-rf))</f>
      </c>
      <c r="E74" s="33">
        <f>IF('multi-step tree'!E20="","",E20+(p*F73+(1-p)*F75)*EXP(-rf))</f>
      </c>
      <c r="F74" s="33">
        <f>IF('multi-step tree'!F20="","",F20+(p*G73+(1-p)*G75)*EXP(-rf))</f>
      </c>
      <c r="G74" s="33">
        <f>IF('multi-step tree'!G20="","",G20+(p*H73+(1-p)*H75)*EXP(-rf))</f>
      </c>
      <c r="H74" s="33">
        <f>IF('multi-step tree'!H20="","",H20+(p*I73+(1-p)*I75)*EXP(-rf))</f>
      </c>
      <c r="I74" s="33">
        <f>IF('multi-step tree'!I20="","",I20+(p*J73+(1-p)*J75)*EXP(-rf))</f>
        <v>-35700835.53170842</v>
      </c>
      <c r="J74" s="33">
        <f>IF('multi-step tree'!J20="","",J20+(p*K73+(1-p)*K75)*EXP(-rf))</f>
      </c>
      <c r="K74" s="33">
        <f>IF('multi-step tree'!K20="","",K20)</f>
        <v>-12500000</v>
      </c>
    </row>
    <row r="75" spans="2:11" ht="12.75">
      <c r="B75" s="33">
        <f>IF('multi-step tree'!B21="","",B21+(p*C74+(1-p)*C76)*EXP(-rf))</f>
      </c>
      <c r="C75" s="33">
        <f>IF('multi-step tree'!C21="","",C21+(p*D74+(1-p)*D76)*EXP(-rf))</f>
      </c>
      <c r="D75" s="33">
        <f>IF('multi-step tree'!D21="","",D21+(p*E74+(1-p)*E76)*EXP(-rf))</f>
      </c>
      <c r="E75" s="33">
        <f>IF('multi-step tree'!E21="","",E21+(p*F74+(1-p)*F76)*EXP(-rf))</f>
      </c>
      <c r="F75" s="33">
        <f>IF('multi-step tree'!F21="","",F21+(p*G74+(1-p)*G76)*EXP(-rf))</f>
      </c>
      <c r="G75" s="33">
        <f>IF('multi-step tree'!G21="","",G21+(p*H74+(1-p)*H76)*EXP(-rf))</f>
      </c>
      <c r="H75" s="33">
        <f>IF('multi-step tree'!H21="","",H21+(p*I74+(1-p)*I76)*EXP(-rf))</f>
      </c>
      <c r="I75" s="33">
        <f>IF('multi-step tree'!I21="","",I21+(p*J74+(1-p)*J76)*EXP(-rf))</f>
      </c>
      <c r="J75" s="33">
        <f>IF('multi-step tree'!J21="","",J21+(p*K74+(1-p)*K76)*EXP(-rf))</f>
        <v>-24390367.806258924</v>
      </c>
      <c r="K75" s="33">
        <f>IF('multi-step tree'!K21="","",K21)</f>
      </c>
    </row>
    <row r="76" spans="2:11" ht="12.75">
      <c r="B76" s="33">
        <f>IF('multi-step tree'!B22="","",B22+(p*C75+(1-p)*C77)*EXP(-rf))</f>
      </c>
      <c r="C76" s="33">
        <f>IF('multi-step tree'!C22="","",C22+(p*D75+(1-p)*D77)*EXP(-rf))</f>
      </c>
      <c r="D76" s="33">
        <f>IF('multi-step tree'!D22="","",D22+(p*E75+(1-p)*E77)*EXP(-rf))</f>
      </c>
      <c r="E76" s="33">
        <f>IF('multi-step tree'!E22="","",E22+(p*F75+(1-p)*F77)*EXP(-rf))</f>
      </c>
      <c r="F76" s="33">
        <f>IF('multi-step tree'!F22="","",F22+(p*G75+(1-p)*G77)*EXP(-rf))</f>
      </c>
      <c r="G76" s="33">
        <f>IF('multi-step tree'!G22="","",G22+(p*H75+(1-p)*H77)*EXP(-rf))</f>
      </c>
      <c r="H76" s="33">
        <f>IF('multi-step tree'!H22="","",H22+(p*I75+(1-p)*I77)*EXP(-rf))</f>
      </c>
      <c r="I76" s="33">
        <f>IF('multi-step tree'!I22="","",I22+(p*J75+(1-p)*J77)*EXP(-rf))</f>
      </c>
      <c r="J76" s="33">
        <f>IF('multi-step tree'!J22="","",J22+(p*K75+(1-p)*K77)*EXP(-rf))</f>
      </c>
      <c r="K76" s="33">
        <f>IF('multi-step tree'!K22="","",K22)</f>
        <v>-12500000</v>
      </c>
    </row>
    <row r="77" spans="2:11" ht="12.75"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9" ht="12.75">
      <c r="A79" t="s">
        <v>69</v>
      </c>
    </row>
    <row r="80" spans="1:11" ht="12.75">
      <c r="A80" t="s">
        <v>15</v>
      </c>
      <c r="B80">
        <v>1</v>
      </c>
      <c r="C80">
        <v>2</v>
      </c>
      <c r="D80">
        <v>3</v>
      </c>
      <c r="E80">
        <v>4</v>
      </c>
      <c r="F80">
        <v>5</v>
      </c>
      <c r="G80">
        <v>6</v>
      </c>
      <c r="H80">
        <v>7</v>
      </c>
      <c r="I80">
        <v>8</v>
      </c>
      <c r="J80">
        <v>9</v>
      </c>
      <c r="K80">
        <v>10</v>
      </c>
    </row>
    <row r="81" spans="2:11" ht="12.7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ht="12.75"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t="s">
        <v>65</v>
      </c>
      <c r="B83" s="33">
        <f aca="true" t="shared" si="3" ref="B83:K83">-cost</f>
        <v>-12500000</v>
      </c>
      <c r="C83" s="33">
        <f t="shared" si="3"/>
        <v>-12500000</v>
      </c>
      <c r="D83" s="33">
        <f t="shared" si="3"/>
        <v>-12500000</v>
      </c>
      <c r="E83" s="33">
        <f t="shared" si="3"/>
        <v>-12500000</v>
      </c>
      <c r="F83" s="33">
        <f t="shared" si="3"/>
        <v>-12500000</v>
      </c>
      <c r="G83" s="33">
        <f t="shared" si="3"/>
        <v>-12500000</v>
      </c>
      <c r="H83" s="33">
        <f t="shared" si="3"/>
        <v>-12500000</v>
      </c>
      <c r="I83" s="33">
        <f t="shared" si="3"/>
        <v>-12500000</v>
      </c>
      <c r="J83" s="33">
        <f t="shared" si="3"/>
        <v>-12500000</v>
      </c>
      <c r="K83" s="33">
        <f t="shared" si="3"/>
        <v>-12500000</v>
      </c>
    </row>
    <row r="84" spans="1:11" ht="12.75">
      <c r="A84" t="s">
        <v>51</v>
      </c>
      <c r="B84" s="5">
        <f aca="true" t="shared" si="4" ref="B84:K84">EXP(-rf*(B80-1))</f>
        <v>1</v>
      </c>
      <c r="C84" s="5">
        <f t="shared" si="4"/>
        <v>0.951229424500714</v>
      </c>
      <c r="D84" s="5">
        <f t="shared" si="4"/>
        <v>0.9048374180359595</v>
      </c>
      <c r="E84" s="5">
        <f t="shared" si="4"/>
        <v>0.8607079764250578</v>
      </c>
      <c r="F84" s="5">
        <f t="shared" si="4"/>
        <v>0.8187307530779818</v>
      </c>
      <c r="G84" s="5">
        <f t="shared" si="4"/>
        <v>0.7788007830714049</v>
      </c>
      <c r="H84" s="5">
        <f t="shared" si="4"/>
        <v>0.7408182206817179</v>
      </c>
      <c r="I84" s="5">
        <f t="shared" si="4"/>
        <v>0.7046880897187134</v>
      </c>
      <c r="J84" s="5">
        <f t="shared" si="4"/>
        <v>0.6703200460356393</v>
      </c>
      <c r="K84" s="5">
        <f t="shared" si="4"/>
        <v>0.6376281516217733</v>
      </c>
    </row>
    <row r="85" spans="1:11" ht="12.75">
      <c r="A85" t="s">
        <v>52</v>
      </c>
      <c r="B85" s="33">
        <f aca="true" t="shared" si="5" ref="B85:K85">B83*B84</f>
        <v>-12500000</v>
      </c>
      <c r="C85" s="33">
        <f t="shared" si="5"/>
        <v>-11890367.806258924</v>
      </c>
      <c r="D85" s="33">
        <f t="shared" si="5"/>
        <v>-11310467.725449493</v>
      </c>
      <c r="E85" s="33">
        <f t="shared" si="5"/>
        <v>-10758849.705313222</v>
      </c>
      <c r="F85" s="33">
        <f t="shared" si="5"/>
        <v>-10234134.413474772</v>
      </c>
      <c r="G85" s="33">
        <f t="shared" si="5"/>
        <v>-9735009.78839256</v>
      </c>
      <c r="H85" s="33">
        <f t="shared" si="5"/>
        <v>-9260227.758521473</v>
      </c>
      <c r="I85" s="33">
        <f t="shared" si="5"/>
        <v>-8808601.121483918</v>
      </c>
      <c r="J85" s="33">
        <f t="shared" si="5"/>
        <v>-8379000.575445492</v>
      </c>
      <c r="K85" s="33">
        <f t="shared" si="5"/>
        <v>-7970351.8952721665</v>
      </c>
    </row>
    <row r="86" spans="1:11" ht="12.75">
      <c r="A86" t="s">
        <v>53</v>
      </c>
      <c r="B86" s="33">
        <f>SUM(B85:K85)</f>
        <v>-100847010.78961201</v>
      </c>
      <c r="C86" s="33"/>
      <c r="D86" s="33"/>
      <c r="E86" s="33"/>
      <c r="F86" s="33"/>
      <c r="G86" s="33"/>
      <c r="H86" s="33"/>
      <c r="I86" s="33"/>
      <c r="J86" s="33"/>
      <c r="K86" s="33"/>
    </row>
    <row r="90" spans="2:11" ht="12.75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ht="12.75"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2:11" ht="12.75"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2:11" ht="12.75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2.75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2:11" ht="12.75">
      <c r="B95" s="33"/>
      <c r="C95" s="33"/>
      <c r="D95" s="33"/>
      <c r="E95" s="33"/>
      <c r="F95" s="33"/>
      <c r="G95" s="33"/>
      <c r="H95" s="33"/>
      <c r="I95" s="33"/>
      <c r="J95" s="33"/>
      <c r="K95" s="3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M79"/>
  <sheetViews>
    <sheetView workbookViewId="0" topLeftCell="A1">
      <selection activeCell="A52" sqref="A52:K52"/>
    </sheetView>
  </sheetViews>
  <sheetFormatPr defaultColWidth="9.140625" defaultRowHeight="12.75"/>
  <cols>
    <col min="1" max="1" width="22.28125" style="0" customWidth="1"/>
    <col min="2" max="11" width="12.7109375" style="0" customWidth="1"/>
    <col min="13" max="13" width="11.7109375" style="0" bestFit="1" customWidth="1"/>
  </cols>
  <sheetData>
    <row r="4" spans="1:13" ht="12.75">
      <c r="A4" s="2" t="s">
        <v>46</v>
      </c>
      <c r="B4" s="33">
        <f>IF('multi-step tree'!B4="","",Revenue!B4+Cost!B4)</f>
      </c>
      <c r="C4" s="33">
        <f>IF('multi-step tree'!C4="","",Revenue!C4+Cost!C4)</f>
      </c>
      <c r="D4" s="33">
        <f>IF('multi-step tree'!D4="","",Revenue!D4+Cost!D4)</f>
      </c>
      <c r="E4" s="33">
        <f>IF('multi-step tree'!E4="","",Revenue!E4+Cost!E4)</f>
      </c>
      <c r="F4" s="33">
        <f>IF('multi-step tree'!F4="","",Revenue!F4+Cost!F4)</f>
      </c>
      <c r="G4" s="33">
        <f>IF('multi-step tree'!G4="","",Revenue!G4+Cost!G4)</f>
      </c>
      <c r="H4" s="33">
        <f>IF('multi-step tree'!H4="","",Revenue!H4+Cost!H4)</f>
      </c>
      <c r="I4" s="33">
        <f>IF('multi-step tree'!I4="","",Revenue!I4+Cost!I4)</f>
      </c>
      <c r="J4" s="33">
        <f>IF('multi-step tree'!J4="","",Revenue!J4+Cost!J4)</f>
      </c>
      <c r="K4" s="33">
        <f>IF('multi-step tree'!K4="","",Revenue!K4+Cost!K4)</f>
        <v>272132123.697401</v>
      </c>
      <c r="M4" s="33"/>
    </row>
    <row r="5" spans="2:11" ht="12.75">
      <c r="B5" s="33">
        <f>IF('multi-step tree'!B5="","",Revenue!B5+Cost!B5)</f>
      </c>
      <c r="C5" s="33">
        <f>IF('multi-step tree'!C5="","",Revenue!C5+Cost!C5)</f>
      </c>
      <c r="D5" s="33">
        <f>IF('multi-step tree'!D5="","",Revenue!D5+Cost!D5)</f>
      </c>
      <c r="E5" s="33">
        <f>IF('multi-step tree'!E5="","",Revenue!E5+Cost!E5)</f>
      </c>
      <c r="F5" s="33">
        <f>IF('multi-step tree'!F5="","",Revenue!F5+Cost!F5)</f>
      </c>
      <c r="G5" s="33">
        <f>IF('multi-step tree'!G5="","",Revenue!G5+Cost!G5)</f>
      </c>
      <c r="H5" s="33">
        <f>IF('multi-step tree'!H5="","",Revenue!H5+Cost!H5)</f>
      </c>
      <c r="I5" s="33">
        <f>IF('multi-step tree'!I5="","",Revenue!I5+Cost!I5)</f>
      </c>
      <c r="J5" s="33">
        <f>IF('multi-step tree'!J5="","",Revenue!J5+Cost!J5)</f>
        <v>189930689.20624307</v>
      </c>
      <c r="K5" s="33">
        <f>IF('multi-step tree'!K5="","",Revenue!K5+Cost!K5)</f>
      </c>
    </row>
    <row r="6" spans="2:11" ht="12.75">
      <c r="B6" s="33">
        <f>IF('multi-step tree'!B6="","",Revenue!B6+Cost!B6)</f>
      </c>
      <c r="C6" s="33">
        <f>IF('multi-step tree'!C6="","",Revenue!C6+Cost!C6)</f>
      </c>
      <c r="D6" s="33">
        <f>IF('multi-step tree'!D6="","",Revenue!D6+Cost!D6)</f>
      </c>
      <c r="E6" s="33">
        <f>IF('multi-step tree'!E6="","",Revenue!E6+Cost!E6)</f>
      </c>
      <c r="F6" s="33">
        <f>IF('multi-step tree'!F6="","",Revenue!F6+Cost!F6)</f>
      </c>
      <c r="G6" s="33">
        <f>IF('multi-step tree'!G6="","",Revenue!G6+Cost!G6)</f>
      </c>
      <c r="H6" s="33">
        <f>IF('multi-step tree'!H6="","",Revenue!H6+Cost!H6)</f>
      </c>
      <c r="I6" s="33">
        <f>IF('multi-step tree'!I6="","",Revenue!I6+Cost!I6)</f>
        <v>131468935.76242796</v>
      </c>
      <c r="J6" s="33">
        <f>IF('multi-step tree'!J6="","",Revenue!J6+Cost!J6)</f>
      </c>
      <c r="K6" s="33">
        <f>IF('multi-step tree'!K6="","",Revenue!K6+Cost!K6)</f>
        <v>150084448.91849247</v>
      </c>
    </row>
    <row r="7" spans="2:11" ht="12.75">
      <c r="B7" s="33">
        <f>IF('multi-step tree'!B7="","",Revenue!B7+Cost!B7)</f>
      </c>
      <c r="C7" s="33">
        <f>IF('multi-step tree'!C7="","",Revenue!C7+Cost!C7)</f>
      </c>
      <c r="D7" s="33">
        <f>IF('multi-step tree'!D7="","",Revenue!D7+Cost!D7)</f>
      </c>
      <c r="E7" s="33">
        <f>IF('multi-step tree'!E7="","",Revenue!E7+Cost!E7)</f>
      </c>
      <c r="F7" s="33">
        <f>IF('multi-step tree'!F7="","",Revenue!F7+Cost!F7)</f>
      </c>
      <c r="G7" s="33">
        <f>IF('multi-step tree'!G7="","",Revenue!G7+Cost!G7)</f>
      </c>
      <c r="H7" s="33">
        <f>IF('multi-step tree'!H7="","",Revenue!H7+Cost!H7)</f>
        <v>89890870.40527092</v>
      </c>
      <c r="I7" s="33">
        <f>IF('multi-step tree'!I7="","",Revenue!I7+Cost!I7)</f>
      </c>
      <c r="J7" s="33">
        <f>IF('multi-step tree'!J7="","",Revenue!J7+Cost!J7)</f>
        <v>103130244.47576849</v>
      </c>
      <c r="K7" s="33">
        <f>IF('multi-step tree'!K7="","",Revenue!K7+Cost!K7)</f>
      </c>
    </row>
    <row r="8" spans="2:11" ht="12.75">
      <c r="B8" s="33">
        <f>IF('multi-step tree'!B8="","",Revenue!B8+Cost!B8)</f>
      </c>
      <c r="C8" s="33">
        <f>IF('multi-step tree'!C8="","",Revenue!C8+Cost!C8)</f>
      </c>
      <c r="D8" s="33">
        <f>IF('multi-step tree'!D8="","",Revenue!D8+Cost!D8)</f>
      </c>
      <c r="E8" s="33">
        <f>IF('multi-step tree'!E8="","",Revenue!E8+Cost!E8)</f>
      </c>
      <c r="F8" s="33">
        <f>IF('multi-step tree'!F8="","",Revenue!F8+Cost!F8)</f>
      </c>
      <c r="G8" s="33">
        <f>IF('multi-step tree'!G8="","",Revenue!G8+Cost!G8)</f>
        <v>60320503.16499597</v>
      </c>
      <c r="H8" s="33">
        <f>IF('multi-step tree'!H8="","",Revenue!H8+Cost!H8)</f>
      </c>
      <c r="I8" s="33">
        <f>IF('multi-step tree'!I8="","",Revenue!I8+Cost!I8)</f>
        <v>69736361.02016665</v>
      </c>
      <c r="J8" s="33">
        <f>IF('multi-step tree'!J8="","",Revenue!J8+Cost!J8)</f>
      </c>
      <c r="K8" s="33">
        <f>IF('multi-step tree'!K8="","",Revenue!K8+Cost!K8)</f>
        <v>80369710.86310753</v>
      </c>
    </row>
    <row r="9" spans="2:11" ht="12.75">
      <c r="B9" s="33">
        <f>IF('multi-step tree'!B9="","",Revenue!B9+Cost!B9)</f>
      </c>
      <c r="C9" s="33">
        <f>IF('multi-step tree'!C9="","",Revenue!C9+Cost!C9)</f>
      </c>
      <c r="D9" s="33">
        <f>IF('multi-step tree'!D9="","",Revenue!D9+Cost!D9)</f>
      </c>
      <c r="E9" s="33">
        <f>IF('multi-step tree'!E9="","",Revenue!E9+Cost!E9)</f>
      </c>
      <c r="F9" s="33">
        <f>IF('multi-step tree'!F9="","",Revenue!F9+Cost!F9)</f>
        <v>39290024.444700934</v>
      </c>
      <c r="G9" s="33">
        <f>IF('multi-step tree'!G9="","",Revenue!G9+Cost!G9)</f>
      </c>
      <c r="H9" s="33">
        <f>IF('multi-step tree'!H9="","",Revenue!H9+Cost!H9)</f>
        <v>45986593.23086013</v>
      </c>
      <c r="I9" s="33">
        <f>IF('multi-step tree'!I9="","",Revenue!I9+Cost!I9)</f>
      </c>
      <c r="J9" s="33">
        <f>IF('multi-step tree'!J9="","",Revenue!J9+Cost!J9)</f>
        <v>53549043.6996133</v>
      </c>
      <c r="K9" s="33">
        <f>IF('multi-step tree'!K9="","",Revenue!K9+Cost!K9)</f>
      </c>
    </row>
    <row r="10" spans="2:11" ht="12.75">
      <c r="B10" s="33">
        <f>IF('multi-step tree'!B10="","",Revenue!B10+Cost!B10)</f>
      </c>
      <c r="C10" s="33">
        <f>IF('multi-step tree'!C10="","",Revenue!C10+Cost!C10)</f>
      </c>
      <c r="D10" s="33">
        <f>IF('multi-step tree'!D10="","",Revenue!D10+Cost!D10)</f>
      </c>
      <c r="E10" s="33">
        <f>IF('multi-step tree'!E10="","",Revenue!E10+Cost!E10)</f>
        <v>24333124.125844114</v>
      </c>
      <c r="F10" s="33">
        <f>IF('multi-step tree'!F10="","",Revenue!F10+Cost!F10)</f>
      </c>
      <c r="G10" s="33">
        <f>IF('multi-step tree'!G10="","",Revenue!G10+Cost!G10)</f>
        <v>29095731.441877</v>
      </c>
      <c r="H10" s="33">
        <f>IF('multi-step tree'!H10="","",Revenue!H10+Cost!H10)</f>
      </c>
      <c r="I10" s="33">
        <f>IF('multi-step tree'!I10="","",Revenue!I10+Cost!I10)</f>
        <v>34474154.792662546</v>
      </c>
      <c r="J10" s="33">
        <f>IF('multi-step tree'!J10="","",Revenue!J10+Cost!J10)</f>
      </c>
      <c r="K10" s="33">
        <f>IF('multi-step tree'!K10="","",Revenue!K10+Cost!K10)</f>
        <v>40548020.60202577</v>
      </c>
    </row>
    <row r="11" spans="2:11" ht="12.75">
      <c r="B11" s="33">
        <f>IF('multi-step tree'!B11="","",Revenue!B11+Cost!B11)</f>
      </c>
      <c r="C11" s="33">
        <f>IF('multi-step tree'!C11="","",Revenue!C11+Cost!C11)</f>
      </c>
      <c r="D11" s="33">
        <f>IF('multi-step tree'!D11="","",Revenue!D11+Cost!D11)</f>
        <v>13695759.65480458</v>
      </c>
      <c r="E11" s="33">
        <f>IF('multi-step tree'!E11="","",Revenue!E11+Cost!E11)</f>
      </c>
      <c r="F11" s="33">
        <f>IF('multi-step tree'!F11="","",Revenue!F11+Cost!F11)</f>
        <v>17082931.379764855</v>
      </c>
      <c r="G11" s="33">
        <f>IF('multi-step tree'!G11="","",Revenue!G11+Cost!G11)</f>
      </c>
      <c r="H11" s="33">
        <f>IF('multi-step tree'!H11="","",Revenue!H11+Cost!H11)</f>
        <v>20908072.16710604</v>
      </c>
      <c r="I11" s="33">
        <f>IF('multi-step tree'!I11="","",Revenue!I11+Cost!I11)</f>
      </c>
      <c r="J11" s="33">
        <f>IF('multi-step tree'!J11="","",Revenue!J11+Cost!J11)</f>
        <v>25227812.419765577</v>
      </c>
      <c r="K11" s="33">
        <f>IF('multi-step tree'!K11="","",Revenue!K11+Cost!K11)</f>
      </c>
    </row>
    <row r="12" spans="1:11" ht="12.75">
      <c r="A12" s="4"/>
      <c r="B12" s="33">
        <f>IF('multi-step tree'!B12="","",Revenue!B12+Cost!B12)</f>
      </c>
      <c r="C12" s="33">
        <f>IF('multi-step tree'!C12="","",Revenue!C12+Cost!C12)</f>
        <v>6130453.977994222</v>
      </c>
      <c r="D12" s="33">
        <f>IF('multi-step tree'!D12="","",Revenue!D12+Cost!D12)</f>
      </c>
      <c r="E12" s="33">
        <f>IF('multi-step tree'!E12="","",Revenue!E12+Cost!E12)</f>
        <v>8539414.35055061</v>
      </c>
      <c r="F12" s="33">
        <f>IF('multi-step tree'!F12="","",Revenue!F12+Cost!F12)</f>
      </c>
      <c r="G12" s="33">
        <f>IF('multi-step tree'!G12="","",Revenue!G12+Cost!G12)</f>
        <v>11259858.817021273</v>
      </c>
      <c r="H12" s="33">
        <f>IF('multi-step tree'!H12="","",Revenue!H12+Cost!H12)</f>
      </c>
      <c r="I12" s="33">
        <f>IF('multi-step tree'!I12="","",Revenue!I12+Cost!I12)</f>
        <v>14332062.984206092</v>
      </c>
      <c r="J12" s="33">
        <f>IF('multi-step tree'!J12="","",Revenue!J12+Cost!J12)</f>
      </c>
      <c r="K12" s="33">
        <f>IF('multi-step tree'!K12="","",Revenue!K12+Cost!K12)</f>
        <v>17801510.18711578</v>
      </c>
    </row>
    <row r="13" spans="2:11" ht="12.75">
      <c r="B13" s="33">
        <f>IF('multi-step tree'!B13="","",Revenue!B13+Cost!B13)</f>
        <v>750000</v>
      </c>
      <c r="C13" s="33">
        <f>IF('multi-step tree'!C13="","",Revenue!C13+Cost!C13)</f>
      </c>
      <c r="D13" s="33">
        <f>IF('multi-step tree'!D13="","",Revenue!D13+Cost!D13)</f>
        <v>2463255.349229479</v>
      </c>
      <c r="E13" s="33">
        <f>IF('multi-step tree'!E13="","",Revenue!E13+Cost!E13)</f>
      </c>
      <c r="F13" s="33">
        <f>IF('multi-step tree'!F13="","",Revenue!F13+Cost!F13)</f>
        <v>4398038.539339215</v>
      </c>
      <c r="G13" s="33">
        <f>IF('multi-step tree'!G13="","",Revenue!G13+Cost!G13)</f>
      </c>
      <c r="H13" s="33">
        <f>IF('multi-step tree'!H13="","",Revenue!H13+Cost!H13)</f>
        <v>6582993.627566289</v>
      </c>
      <c r="I13" s="33">
        <f>IF('multi-step tree'!I13="","",Revenue!I13+Cost!I13)</f>
      </c>
      <c r="J13" s="33">
        <f>IF('multi-step tree'!J13="","",Revenue!J13+Cost!J13)</f>
        <v>9050468.413357984</v>
      </c>
      <c r="K13" s="33">
        <f>IF('multi-step tree'!K13="","",Revenue!K13+Cost!K13)</f>
      </c>
    </row>
    <row r="14" spans="2:11" ht="12.75">
      <c r="B14" s="33">
        <f>IF('multi-step tree'!B14="","",Revenue!B14+Cost!B14)</f>
      </c>
      <c r="C14" s="33">
        <f>IF('multi-step tree'!C14="","",Revenue!C14+Cost!C14)</f>
        <v>-1858115.8241514917</v>
      </c>
      <c r="D14" s="33">
        <f>IF('multi-step tree'!D14="","",Revenue!D14+Cost!D14)</f>
      </c>
      <c r="E14" s="33">
        <f>IF('multi-step tree'!E14="","",Revenue!E14+Cost!E14)</f>
        <v>-482095.8248946611</v>
      </c>
      <c r="F14" s="33">
        <f>IF('multi-step tree'!F14="","",Revenue!F14+Cost!F14)</f>
      </c>
      <c r="G14" s="33">
        <f>IF('multi-step tree'!G14="","",Revenue!G14+Cost!G14)</f>
        <v>1071846.7120507322</v>
      </c>
      <c r="H14" s="33">
        <f>IF('multi-step tree'!H14="","",Revenue!H14+Cost!H14)</f>
      </c>
      <c r="I14" s="33">
        <f>IF('multi-step tree'!I14="","",Revenue!I14+Cost!I14)</f>
        <v>2826717.5783408005</v>
      </c>
      <c r="J14" s="33">
        <f>IF('multi-step tree'!J14="","",Revenue!J14+Cost!J14)</f>
      </c>
      <c r="K14" s="33">
        <f>IF('multi-step tree'!K14="","",Revenue!K14+Cost!K14)</f>
        <v>4808497.2671877295</v>
      </c>
    </row>
    <row r="15" spans="2:11" ht="12.75">
      <c r="B15" s="33">
        <f>IF('multi-step tree'!B15="","",Revenue!B15+Cost!B15)</f>
      </c>
      <c r="C15" s="33">
        <f>IF('multi-step tree'!C15="","",Revenue!C15+Cost!C15)</f>
      </c>
      <c r="D15" s="33">
        <f>IF('multi-step tree'!D15="","",Revenue!D15+Cost!D15)</f>
        <v>-3952852.919835858</v>
      </c>
      <c r="E15" s="33">
        <f>IF('multi-step tree'!E15="","",Revenue!E15+Cost!E15)</f>
      </c>
      <c r="F15" s="33">
        <f>IF('multi-step tree'!F15="","",Revenue!F15+Cost!F15)</f>
        <v>-2847687.225062851</v>
      </c>
      <c r="G15" s="33">
        <f>IF('multi-step tree'!G15="","",Revenue!G15+Cost!G15)</f>
      </c>
      <c r="H15" s="33">
        <f>IF('multi-step tree'!H15="","",Revenue!H15+Cost!H15)</f>
        <v>-1599621.074564958</v>
      </c>
      <c r="I15" s="33">
        <f>IF('multi-step tree'!I15="","",Revenue!I15+Cost!I15)</f>
      </c>
      <c r="J15" s="33">
        <f>IF('multi-step tree'!J15="","",Revenue!J15+Cost!J15)</f>
        <v>-190177.11210232973</v>
      </c>
      <c r="K15" s="33">
        <f>IF('multi-step tree'!K15="","",Revenue!K15+Cost!K15)</f>
      </c>
    </row>
    <row r="16" spans="2:11" ht="12.75">
      <c r="B16" s="33">
        <f>IF('multi-step tree'!B16="","",Revenue!B16+Cost!B16)</f>
      </c>
      <c r="C16" s="33">
        <f>IF('multi-step tree'!C16="","",Revenue!C16+Cost!C16)</f>
      </c>
      <c r="D16" s="33">
        <f>IF('multi-step tree'!D16="","",Revenue!D16+Cost!D16)</f>
      </c>
      <c r="E16" s="33">
        <f>IF('multi-step tree'!E16="","",Revenue!E16+Cost!E16)</f>
        <v>-5635264.206713316</v>
      </c>
      <c r="F16" s="33">
        <f>IF('multi-step tree'!F16="","",Revenue!F16+Cost!F16)</f>
      </c>
      <c r="G16" s="33">
        <f>IF('multi-step tree'!G16="","",Revenue!G16+Cost!G16)</f>
        <v>-4747638.144909884</v>
      </c>
      <c r="H16" s="33">
        <f>IF('multi-step tree'!H16="","",Revenue!H16+Cost!H16)</f>
      </c>
      <c r="I16" s="33">
        <f>IF('multi-step tree'!I16="","",Revenue!I16+Cost!I16)</f>
        <v>-3745240.0002007764</v>
      </c>
      <c r="J16" s="33">
        <f>IF('multi-step tree'!J16="","",Revenue!J16+Cost!J16)</f>
      </c>
      <c r="K16" s="33">
        <f>IF('multi-step tree'!K16="","",Revenue!K16+Cost!K16)</f>
        <v>-2613229.479379924</v>
      </c>
    </row>
    <row r="17" spans="2:11" ht="12.75">
      <c r="B17" s="33">
        <f>IF('multi-step tree'!B17="","",Revenue!B17+Cost!B17)</f>
      </c>
      <c r="C17" s="33">
        <f>IF('multi-step tree'!C17="","",Revenue!C17+Cost!C17)</f>
      </c>
      <c r="D17" s="33">
        <f>IF('multi-step tree'!D17="","",Revenue!D17+Cost!D17)</f>
      </c>
      <c r="E17" s="33">
        <f>IF('multi-step tree'!E17="","",Revenue!E17+Cost!E17)</f>
      </c>
      <c r="F17" s="33">
        <f>IF('multi-step tree'!F17="","",Revenue!F17+Cost!F17)</f>
        <v>-6986511.455852196</v>
      </c>
      <c r="G17" s="33">
        <f>IF('multi-step tree'!G17="","",Revenue!G17+Cost!G17)</f>
      </c>
      <c r="H17" s="33">
        <f>IF('multi-step tree'!H17="","",Revenue!H17+Cost!H17)</f>
        <v>-6273604.758404899</v>
      </c>
      <c r="I17" s="33">
        <f>IF('multi-step tree'!I17="","",Revenue!I17+Cost!I17)</f>
      </c>
      <c r="J17" s="33">
        <f>IF('multi-step tree'!J17="","",Revenue!J17+Cost!J17)</f>
        <v>-5468517.5920592565</v>
      </c>
      <c r="K17" s="33">
        <f>IF('multi-step tree'!K17="","",Revenue!K17+Cost!K17)</f>
      </c>
    </row>
    <row r="18" spans="2:11" ht="12.75">
      <c r="B18" s="33">
        <f>IF('multi-step tree'!B18="","",Revenue!B18+Cost!B18)</f>
      </c>
      <c r="C18" s="33">
        <f>IF('multi-step tree'!C18="","",Revenue!C18+Cost!C18)</f>
      </c>
      <c r="D18" s="33">
        <f>IF('multi-step tree'!D18="","",Revenue!D18+Cost!D18)</f>
      </c>
      <c r="E18" s="33">
        <f>IF('multi-step tree'!E18="","",Revenue!E18+Cost!E18)</f>
      </c>
      <c r="F18" s="33">
        <f>IF('multi-step tree'!F18="","",Revenue!F18+Cost!F18)</f>
      </c>
      <c r="G18" s="33">
        <f>IF('multi-step tree'!G18="","",Revenue!G18+Cost!G18)</f>
        <v>-8071780.6421367135</v>
      </c>
      <c r="H18" s="33">
        <f>IF('multi-step tree'!H18="","",Revenue!H18+Cost!H18)</f>
      </c>
      <c r="I18" s="33">
        <f>IF('multi-step tree'!I18="","",Revenue!I18+Cost!I18)</f>
        <v>-7499201.7362936335</v>
      </c>
      <c r="J18" s="33">
        <f>IF('multi-step tree'!J18="","",Revenue!J18+Cost!J18)</f>
      </c>
      <c r="K18" s="33">
        <f>IF('multi-step tree'!K18="","",Revenue!K18+Cost!K18)</f>
        <v>-6852587.066428547</v>
      </c>
    </row>
    <row r="19" spans="2:11" ht="12.75">
      <c r="B19" s="33">
        <f>IF('multi-step tree'!B19="","",Revenue!B19+Cost!B19)</f>
      </c>
      <c r="C19" s="33">
        <f>IF('multi-step tree'!C19="","",Revenue!C19+Cost!C19)</f>
      </c>
      <c r="D19" s="33">
        <f>IF('multi-step tree'!D19="","",Revenue!D19+Cost!D19)</f>
      </c>
      <c r="E19" s="33">
        <f>IF('multi-step tree'!E19="","",Revenue!E19+Cost!E19)</f>
      </c>
      <c r="F19" s="33">
        <f>IF('multi-step tree'!F19="","",Revenue!F19+Cost!F19)</f>
      </c>
      <c r="G19" s="33">
        <f>IF('multi-step tree'!G19="","",Revenue!G19+Cost!G19)</f>
      </c>
      <c r="H19" s="33">
        <f>IF('multi-step tree'!H19="","",Revenue!H19+Cost!H19)</f>
        <v>-8943426.602895748</v>
      </c>
      <c r="I19" s="33">
        <f>IF('multi-step tree'!I19="","",Revenue!I19+Cost!I19)</f>
      </c>
      <c r="J19" s="33">
        <f>IF('multi-step tree'!J19="","",Revenue!J19+Cost!J19)</f>
        <v>-8483553.516290756</v>
      </c>
      <c r="K19" s="33">
        <f>IF('multi-step tree'!K19="","",Revenue!K19+Cost!K19)</f>
      </c>
    </row>
    <row r="20" spans="2:11" ht="12.75">
      <c r="B20" s="33">
        <f>IF('multi-step tree'!B20="","",Revenue!B20+Cost!B20)</f>
      </c>
      <c r="C20" s="33">
        <f>IF('multi-step tree'!C20="","",Revenue!C20+Cost!C20)</f>
      </c>
      <c r="D20" s="33">
        <f>IF('multi-step tree'!D20="","",Revenue!D20+Cost!D20)</f>
      </c>
      <c r="E20" s="33">
        <f>IF('multi-step tree'!E20="","",Revenue!E20+Cost!E20)</f>
      </c>
      <c r="F20" s="33">
        <f>IF('multi-step tree'!F20="","",Revenue!F20+Cost!F20)</f>
      </c>
      <c r="G20" s="33">
        <f>IF('multi-step tree'!G20="","",Revenue!G20+Cost!G20)</f>
      </c>
      <c r="H20" s="33">
        <f>IF('multi-step tree'!H20="","",Revenue!H20+Cost!H20)</f>
      </c>
      <c r="I20" s="33">
        <f>IF('multi-step tree'!I20="","",Revenue!I20+Cost!I20)</f>
        <v>-9643498.705291508</v>
      </c>
      <c r="J20" s="33">
        <f>IF('multi-step tree'!J20="","",Revenue!J20+Cost!J20)</f>
      </c>
      <c r="K20" s="33">
        <f>IF('multi-step tree'!K20="","",Revenue!K20+Cost!K20)</f>
        <v>-9274146.54504696</v>
      </c>
    </row>
    <row r="21" spans="2:11" ht="12.75">
      <c r="B21" s="33">
        <f>IF('multi-step tree'!B21="","",Revenue!B21+Cost!B21)</f>
      </c>
      <c r="C21" s="33">
        <f>IF('multi-step tree'!C21="","",Revenue!C21+Cost!C21)</f>
      </c>
      <c r="D21" s="33">
        <f>IF('multi-step tree'!D21="","",Revenue!D21+Cost!D21)</f>
      </c>
      <c r="E21" s="33">
        <f>IF('multi-step tree'!E21="","",Revenue!E21+Cost!E21)</f>
      </c>
      <c r="F21" s="33">
        <f>IF('multi-step tree'!F21="","",Revenue!F21+Cost!F21)</f>
      </c>
      <c r="G21" s="33">
        <f>IF('multi-step tree'!G21="","",Revenue!G21+Cost!G21)</f>
      </c>
      <c r="H21" s="33">
        <f>IF('multi-step tree'!H21="","",Revenue!H21+Cost!H21)</f>
      </c>
      <c r="I21" s="33">
        <f>IF('multi-step tree'!I21="","",Revenue!I21+Cost!I21)</f>
      </c>
      <c r="J21" s="33">
        <f>IF('multi-step tree'!J21="","",Revenue!J21+Cost!J21)</f>
        <v>-10205769.36404158</v>
      </c>
      <c r="K21" s="33">
        <f>IF('multi-step tree'!K21="","",Revenue!K21+Cost!K21)</f>
      </c>
    </row>
    <row r="22" spans="2:11" ht="12.75">
      <c r="B22" s="33">
        <f>IF('multi-step tree'!B22="","",Revenue!B22+Cost!B22)</f>
      </c>
      <c r="C22" s="33">
        <f>IF('multi-step tree'!C22="","",Revenue!C22+Cost!C22)</f>
      </c>
      <c r="D22" s="33">
        <f>IF('multi-step tree'!D22="","",Revenue!D22+Cost!D22)</f>
      </c>
      <c r="E22" s="33">
        <f>IF('multi-step tree'!E22="","",Revenue!E22+Cost!E22)</f>
      </c>
      <c r="F22" s="33">
        <f>IF('multi-step tree'!F22="","",Revenue!F22+Cost!F22)</f>
      </c>
      <c r="G22" s="33">
        <f>IF('multi-step tree'!G22="","",Revenue!G22+Cost!G22)</f>
      </c>
      <c r="H22" s="33">
        <f>IF('multi-step tree'!H22="","",Revenue!H22+Cost!H22)</f>
      </c>
      <c r="I22" s="33">
        <f>IF('multi-step tree'!I22="","",Revenue!I22+Cost!I22)</f>
      </c>
      <c r="J22" s="33">
        <f>IF('multi-step tree'!J22="","",Revenue!J22+Cost!J22)</f>
      </c>
      <c r="K22" s="33">
        <f>IF('multi-step tree'!K22="","",Revenue!K22+Cost!K22)</f>
        <v>-10657363.267882809</v>
      </c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6" spans="1:11" ht="12.75">
      <c r="A26" s="2" t="s">
        <v>70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2.75">
      <c r="A28" t="s">
        <v>54</v>
      </c>
    </row>
    <row r="29" ht="12.75">
      <c r="B29" t="s">
        <v>72</v>
      </c>
    </row>
    <row r="30" spans="1:11" ht="12.75">
      <c r="A30" s="1"/>
      <c r="B30" s="33">
        <f>IF('multi-step tree'!B4="","",B4*'multi-step tree'!B131)</f>
      </c>
      <c r="C30" s="33">
        <f>IF('multi-step tree'!C4="","",C4*'multi-step tree'!C131)</f>
      </c>
      <c r="D30" s="33">
        <f>IF('multi-step tree'!D4="","",D4*'multi-step tree'!D131)</f>
      </c>
      <c r="E30" s="33">
        <f>IF('multi-step tree'!E4="","",E4*'multi-step tree'!E131)</f>
      </c>
      <c r="F30" s="33">
        <f>IF('multi-step tree'!F4="","",F4*'multi-step tree'!F131)</f>
      </c>
      <c r="G30" s="33">
        <f>IF('multi-step tree'!G4="","",G4*'multi-step tree'!G131)</f>
      </c>
      <c r="H30" s="33">
        <f>IF('multi-step tree'!H4="","",H4*'multi-step tree'!H131)</f>
      </c>
      <c r="I30" s="33">
        <f>IF('multi-step tree'!I4="","",I4*'multi-step tree'!I131)</f>
      </c>
      <c r="J30" s="33">
        <f>IF('multi-step tree'!J4="","",J4*'multi-step tree'!J131)</f>
      </c>
      <c r="K30" s="33">
        <f>IF('multi-step tree'!K4="","",K4*'multi-step tree'!K131)</f>
        <v>90361.56553478875</v>
      </c>
    </row>
    <row r="31" spans="2:11" ht="12.75">
      <c r="B31" s="33">
        <f>IF('multi-step tree'!B5="","",B5*'multi-step tree'!B132)</f>
      </c>
      <c r="C31" s="33">
        <f>IF('multi-step tree'!C5="","",C5*'multi-step tree'!C132)</f>
      </c>
      <c r="D31" s="33">
        <f>IF('multi-step tree'!D5="","",D5*'multi-step tree'!D132)</f>
      </c>
      <c r="E31" s="33">
        <f>IF('multi-step tree'!E5="","",E5*'multi-step tree'!E132)</f>
      </c>
      <c r="F31" s="33">
        <f>IF('multi-step tree'!F5="","",F5*'multi-step tree'!F132)</f>
      </c>
      <c r="G31" s="33">
        <f>IF('multi-step tree'!G5="","",G5*'multi-step tree'!G132)</f>
      </c>
      <c r="H31" s="33">
        <f>IF('multi-step tree'!H5="","",H5*'multi-step tree'!H132)</f>
      </c>
      <c r="I31" s="33">
        <f>IF('multi-step tree'!I5="","",I5*'multi-step tree'!I132)</f>
      </c>
      <c r="J31" s="33">
        <f>IF('multi-step tree'!J5="","",J5*'multi-step tree'!J132)</f>
        <v>153579.04967251664</v>
      </c>
      <c r="K31" s="33">
        <f>IF('multi-step tree'!K5="","",K5*'multi-step tree'!K132)</f>
      </c>
    </row>
    <row r="32" spans="2:11" ht="12.75">
      <c r="B32" s="33">
        <f>IF('multi-step tree'!B6="","",B6*'multi-step tree'!B133)</f>
      </c>
      <c r="C32" s="33">
        <f>IF('multi-step tree'!C6="","",C6*'multi-step tree'!C133)</f>
      </c>
      <c r="D32" s="33">
        <f>IF('multi-step tree'!D6="","",D6*'multi-step tree'!D133)</f>
      </c>
      <c r="E32" s="33">
        <f>IF('multi-step tree'!E6="","",E6*'multi-step tree'!E133)</f>
      </c>
      <c r="F32" s="33">
        <f>IF('multi-step tree'!F6="","",F6*'multi-step tree'!F133)</f>
      </c>
      <c r="G32" s="33">
        <f>IF('multi-step tree'!G6="","",G6*'multi-step tree'!G133)</f>
      </c>
      <c r="H32" s="33">
        <f>IF('multi-step tree'!H6="","",H6*'multi-step tree'!H133)</f>
      </c>
      <c r="I32" s="33">
        <f>IF('multi-step tree'!I6="","",I6*'multi-step tree'!I133)</f>
        <v>258876.64709919077</v>
      </c>
      <c r="J32" s="33">
        <f>IF('multi-step tree'!J6="","",J6*'multi-step tree'!J133)</f>
      </c>
      <c r="K32" s="33">
        <f>IF('multi-step tree'!K6="","",K6*'multi-step tree'!K133)</f>
        <v>643712.0143757837</v>
      </c>
    </row>
    <row r="33" spans="2:11" ht="12.75">
      <c r="B33" s="33">
        <f>IF('multi-step tree'!B7="","",B7*'multi-step tree'!B134)</f>
      </c>
      <c r="C33" s="33">
        <f>IF('multi-step tree'!C7="","",C7*'multi-step tree'!C134)</f>
      </c>
      <c r="D33" s="33">
        <f>IF('multi-step tree'!D7="","",D7*'multi-step tree'!D134)</f>
      </c>
      <c r="E33" s="33">
        <f>IF('multi-step tree'!E7="","",E7*'multi-step tree'!E134)</f>
      </c>
      <c r="F33" s="33">
        <f>IF('multi-step tree'!F7="","",F7*'multi-step tree'!F134)</f>
      </c>
      <c r="G33" s="33">
        <f>IF('multi-step tree'!G7="","",G7*'multi-step tree'!G134)</f>
      </c>
      <c r="H33" s="33">
        <f>IF('multi-step tree'!H7="","",H7*'multi-step tree'!H134)</f>
        <v>431040.6306709732</v>
      </c>
      <c r="I33" s="33">
        <f>IF('multi-step tree'!I7="","",I7*'multi-step tree'!I134)</f>
      </c>
      <c r="J33" s="33">
        <f>IF('multi-step tree'!J7="","",J7*'multi-step tree'!J134)</f>
        <v>957463.7511829966</v>
      </c>
      <c r="K33" s="33">
        <f>IF('multi-step tree'!K7="","",K7*'multi-step tree'!K134)</f>
      </c>
    </row>
    <row r="34" spans="2:11" ht="12.75">
      <c r="B34" s="33">
        <f>IF('multi-step tree'!B8="","",B8*'multi-step tree'!B135)</f>
      </c>
      <c r="C34" s="33">
        <f>IF('multi-step tree'!C8="","",C8*'multi-step tree'!C135)</f>
      </c>
      <c r="D34" s="33">
        <f>IF('multi-step tree'!D8="","",D8*'multi-step tree'!D135)</f>
      </c>
      <c r="E34" s="33">
        <f>IF('multi-step tree'!E8="","",E8*'multi-step tree'!E135)</f>
      </c>
      <c r="F34" s="33">
        <f>IF('multi-step tree'!F8="","",F8*'multi-step tree'!F135)</f>
      </c>
      <c r="G34" s="33">
        <f>IF('multi-step tree'!G8="","",G8*'multi-step tree'!G135)</f>
        <v>704369.3915368543</v>
      </c>
      <c r="H34" s="33">
        <f>IF('multi-step tree'!H8="","",H8*'multi-step tree'!H135)</f>
      </c>
      <c r="I34" s="33">
        <f>IF('multi-step tree'!I8="","",I8*'multi-step tree'!I135)</f>
        <v>1379547.0726704777</v>
      </c>
      <c r="J34" s="33">
        <f>IF('multi-step tree'!J8="","",J8*'multi-step tree'!J135)</f>
      </c>
      <c r="K34" s="33">
        <f>IF('multi-step tree'!K8="","",K8*'multi-step tree'!K135)</f>
        <v>1978872.404224938</v>
      </c>
    </row>
    <row r="35" spans="2:11" ht="12.75">
      <c r="B35" s="33">
        <f>IF('multi-step tree'!B9="","",B9*'multi-step tree'!B136)</f>
      </c>
      <c r="C35" s="33">
        <f>IF('multi-step tree'!C9="","",C9*'multi-step tree'!C136)</f>
      </c>
      <c r="D35" s="33">
        <f>IF('multi-step tree'!D9="","",D9*'multi-step tree'!D136)</f>
      </c>
      <c r="E35" s="33">
        <f>IF('multi-step tree'!E9="","",E9*'multi-step tree'!E136)</f>
      </c>
      <c r="F35" s="33">
        <f>IF('multi-step tree'!F9="","",F9*'multi-step tree'!F136)</f>
        <v>1117250.9043645444</v>
      </c>
      <c r="G35" s="33">
        <f>IF('multi-step tree'!G9="","",G9*'multi-step tree'!G136)</f>
      </c>
      <c r="H35" s="33">
        <f>IF('multi-step tree'!H9="","",H9*'multi-step tree'!H136)</f>
        <v>1898867.1727200025</v>
      </c>
      <c r="I35" s="33">
        <f>IF('multi-step tree'!I9="","",I9*'multi-step tree'!I136)</f>
      </c>
      <c r="J35" s="33">
        <f>IF('multi-step tree'!J9="","",J9*'multi-step tree'!J136)</f>
        <v>2497270.186159629</v>
      </c>
      <c r="K35" s="33">
        <f>IF('multi-step tree'!K9="","",K9*'multi-step tree'!K136)</f>
      </c>
    </row>
    <row r="36" spans="2:11" ht="12.75">
      <c r="B36" s="33">
        <f>IF('multi-step tree'!B10="","",B10*'multi-step tree'!B137)</f>
      </c>
      <c r="C36" s="33">
        <f>IF('multi-step tree'!C10="","",C10*'multi-step tree'!C137)</f>
      </c>
      <c r="D36" s="33">
        <f>IF('multi-step tree'!D10="","",D10*'multi-step tree'!D137)</f>
      </c>
      <c r="E36" s="33">
        <f>IF('multi-step tree'!E10="","",E10*'multi-step tree'!E137)</f>
        <v>1684997.1995118775</v>
      </c>
      <c r="F36" s="33">
        <f>IF('multi-step tree'!F10="","",F10*'multi-step tree'!F137)</f>
      </c>
      <c r="G36" s="33">
        <f>IF('multi-step tree'!G10="","",G10*'multi-step tree'!G137)</f>
        <v>2438059.3783337725</v>
      </c>
      <c r="H36" s="33">
        <f>IF('multi-step tree'!H10="","",H10*'multi-step tree'!H137)</f>
      </c>
      <c r="I36" s="33">
        <f>IF('multi-step tree'!I10="","",I10*'multi-step tree'!I137)</f>
        <v>2936307.9412128706</v>
      </c>
      <c r="J36" s="33">
        <f>IF('multi-step tree'!J10="","",J10*'multi-step tree'!J137)</f>
      </c>
      <c r="K36" s="33">
        <f>IF('multi-step tree'!K10="","",K10*'multi-step tree'!K137)</f>
        <v>3343345.856217712</v>
      </c>
    </row>
    <row r="37" spans="2:11" ht="12.75">
      <c r="B37" s="33">
        <f>IF('multi-step tree'!B11="","",B11*'multi-step tree'!B138)</f>
      </c>
      <c r="C37" s="33">
        <f>IF('multi-step tree'!C11="","",C11*'multi-step tree'!C138)</f>
      </c>
      <c r="D37" s="33">
        <f>IF('multi-step tree'!D11="","",D11*'multi-step tree'!D138)</f>
        <v>2309512.5892717913</v>
      </c>
      <c r="E37" s="33">
        <f>IF('multi-step tree'!E11="","",E11*'multi-step tree'!E138)</f>
      </c>
      <c r="F37" s="33">
        <f>IF('multi-step tree'!F11="","",F11*'multi-step tree'!F138)</f>
        <v>2788690.2514012097</v>
      </c>
      <c r="G37" s="33">
        <f>IF('multi-step tree'!G11="","",G11*'multi-step tree'!G138)</f>
      </c>
      <c r="H37" s="33">
        <f>IF('multi-step tree'!H11="","",H11*'multi-step tree'!H138)</f>
        <v>3097610.60975201</v>
      </c>
      <c r="I37" s="33">
        <f>IF('multi-step tree'!I11="","",I11*'multi-step tree'!I138)</f>
      </c>
      <c r="J37" s="33">
        <f>IF('multi-step tree'!J11="","",J11*'multi-step tree'!J138)</f>
        <v>3377014.121096732</v>
      </c>
      <c r="K37" s="33">
        <f>IF('multi-step tree'!K11="","",K11*'multi-step tree'!K138)</f>
      </c>
    </row>
    <row r="38" spans="1:11" ht="12.75">
      <c r="A38" s="4"/>
      <c r="B38" s="33">
        <f>IF('multi-step tree'!B12="","",B12*'multi-step tree'!B139)</f>
      </c>
      <c r="C38" s="33">
        <f>IF('multi-step tree'!C12="","",C12*'multi-step tree'!C139)</f>
        <v>2517443.547293284</v>
      </c>
      <c r="D38" s="33">
        <f>IF('multi-step tree'!D12="","",D12*'multi-step tree'!D139)</f>
      </c>
      <c r="E38" s="33">
        <f>IF('multi-step tree'!E12="","",E12*'multi-step tree'!E139)</f>
        <v>2546010.1371422512</v>
      </c>
      <c r="F38" s="33">
        <f>IF('multi-step tree'!F12="","",F12*'multi-step tree'!F139)</f>
      </c>
      <c r="G38" s="33">
        <f>IF('multi-step tree'!G12="","",G12*'multi-step tree'!G139)</f>
        <v>2708241.662234555</v>
      </c>
      <c r="H38" s="33">
        <f>IF('multi-step tree'!H12="","",H12*'multi-step tree'!H139)</f>
      </c>
      <c r="I38" s="33">
        <f>IF('multi-step tree'!I12="","",I12*'multi-step tree'!I139)</f>
        <v>2919946.5717714815</v>
      </c>
      <c r="J38" s="33">
        <f>IF('multi-step tree'!J12="","",J12*'multi-step tree'!J139)</f>
      </c>
      <c r="K38" s="33">
        <f>IF('multi-step tree'!K12="","",K12*'multi-step tree'!K139)</f>
        <v>3159870.0868746545</v>
      </c>
    </row>
    <row r="39" spans="2:11" ht="12.75">
      <c r="B39" s="33">
        <f>IF('multi-step tree'!B13="","",B13*'multi-step tree'!B140)</f>
        <v>750000</v>
      </c>
      <c r="C39" s="33">
        <f>IF('multi-step tree'!C13="","",C13*'multi-step tree'!C140)</f>
      </c>
      <c r="D39" s="33">
        <f>IF('multi-step tree'!D13="","",D13*'multi-step tree'!D140)</f>
        <v>1192293.3264154792</v>
      </c>
      <c r="E39" s="33">
        <f>IF('multi-step tree'!E13="","",E13*'multi-step tree'!E140)</f>
      </c>
      <c r="F39" s="33">
        <f>IF('multi-step tree'!F13="","",F13*'multi-step tree'!F140)</f>
        <v>1545601.9136724984</v>
      </c>
      <c r="G39" s="33">
        <f>IF('multi-step tree'!G13="","",G13*'multi-step tree'!G140)</f>
      </c>
      <c r="H39" s="33">
        <f>IF('multi-step tree'!H13="","",H13*'multi-step tree'!H140)</f>
        <v>1866312.9901945028</v>
      </c>
      <c r="I39" s="33">
        <f>IF('multi-step tree'!I13="","",I13*'multi-step tree'!I140)</f>
      </c>
      <c r="J39" s="33">
        <f>IF('multi-step tree'!J13="","",J13*'multi-step tree'!J140)</f>
        <v>2173420.8471355094</v>
      </c>
      <c r="K39" s="33">
        <f>IF('multi-step tree'!K13="","",K13*'multi-step tree'!K140)</f>
      </c>
    </row>
    <row r="40" spans="2:11" ht="12.75">
      <c r="B40" s="33">
        <f>IF('multi-step tree'!B14="","",B14*'multi-step tree'!B141)</f>
      </c>
      <c r="C40" s="33">
        <f>IF('multi-step tree'!C14="","",C14*'multi-step tree'!C141)</f>
        <v>-1095088.8593582292</v>
      </c>
      <c r="D40" s="33">
        <f>IF('multi-step tree'!D14="","",D14*'multi-step tree'!D141)</f>
      </c>
      <c r="E40" s="33">
        <f>IF('multi-step tree'!E14="","",E14*'multi-step tree'!E141)</f>
        <v>-206288.43771442687</v>
      </c>
      <c r="F40" s="33">
        <f>IF('multi-step tree'!F14="","",F14*'multi-step tree'!F141)</f>
      </c>
      <c r="G40" s="33">
        <f>IF('multi-step tree'!G14="","",G14*'multi-step tree'!G141)</f>
        <v>369995.655555895</v>
      </c>
      <c r="H40" s="33">
        <f>IF('multi-step tree'!H14="","",H14*'multi-step tree'!H141)</f>
      </c>
      <c r="I40" s="33">
        <f>IF('multi-step tree'!I14="","",I14*'multi-step tree'!I141)</f>
        <v>826528.9912301205</v>
      </c>
      <c r="J40" s="33">
        <f>IF('multi-step tree'!J14="","",J14*'multi-step tree'!J141)</f>
      </c>
      <c r="K40" s="33">
        <f>IF('multi-step tree'!K14="","",K14*'multi-step tree'!K141)</f>
        <v>1224986.2924308751</v>
      </c>
    </row>
    <row r="41" spans="2:11" ht="12.75">
      <c r="B41" s="33">
        <f>IF('multi-step tree'!B15="","",B15*'multi-step tree'!B142)</f>
      </c>
      <c r="C41" s="33">
        <f>IF('multi-step tree'!C15="","",C15*'multi-step tree'!C142)</f>
      </c>
      <c r="D41" s="33">
        <f>IF('multi-step tree'!D15="","",D15*'multi-step tree'!D142)</f>
        <v>-1372978.7415991812</v>
      </c>
      <c r="E41" s="33">
        <f>IF('multi-step tree'!E15="","",E15*'multi-step tree'!E142)</f>
      </c>
      <c r="F41" s="33">
        <f>IF('multi-step tree'!F15="","",F15*'multi-step tree'!F142)</f>
        <v>-957522.7889479682</v>
      </c>
      <c r="G41" s="33">
        <f>IF('multi-step tree'!G15="","",G15*'multi-step tree'!G142)</f>
      </c>
      <c r="H41" s="33">
        <f>IF('multi-step tree'!H15="","",H15*'multi-step tree'!H142)</f>
        <v>-488145.0612542765</v>
      </c>
      <c r="I41" s="33">
        <f>IF('multi-step tree'!I15="","",I15*'multi-step tree'!I142)</f>
      </c>
      <c r="J41" s="33">
        <f>IF('multi-step tree'!J15="","",J15*'multi-step tree'!J142)</f>
        <v>-52436.111896999166</v>
      </c>
      <c r="K41" s="33">
        <f>IF('multi-step tree'!K15="","",K15*'multi-step tree'!K142)</f>
      </c>
    </row>
    <row r="42" spans="2:11" ht="12.75">
      <c r="B42" s="33">
        <f>IF('multi-step tree'!B16="","",B16*'multi-step tree'!B143)</f>
      </c>
      <c r="C42" s="33">
        <f>IF('multi-step tree'!C16="","",C16*'multi-step tree'!C143)</f>
      </c>
      <c r="D42" s="33">
        <f>IF('multi-step tree'!D16="","",D16*'multi-step tree'!D143)</f>
      </c>
      <c r="E42" s="33">
        <f>IF('multi-step tree'!E16="","",E16*'multi-step tree'!E143)</f>
        <v>-1153570.175456154</v>
      </c>
      <c r="F42" s="33">
        <f>IF('multi-step tree'!F16="","",F16*'multi-step tree'!F143)</f>
      </c>
      <c r="G42" s="33">
        <f>IF('multi-step tree'!G16="","",G16*'multi-step tree'!G143)</f>
        <v>-1176037.1322198182</v>
      </c>
      <c r="H42" s="33">
        <f>IF('multi-step tree'!H16="","",H16*'multi-step tree'!H143)</f>
      </c>
      <c r="I42" s="33">
        <f>IF('multi-step tree'!I16="","",I16*'multi-step tree'!I143)</f>
        <v>-943009.4616382696</v>
      </c>
      <c r="J42" s="33">
        <f>IF('multi-step tree'!J16="","",J16*'multi-step tree'!J143)</f>
      </c>
      <c r="K42" s="33">
        <f>IF('multi-step tree'!K16="","",K16*'multi-step tree'!K143)</f>
        <v>-636968.0076834513</v>
      </c>
    </row>
    <row r="43" spans="2:11" ht="12.75">
      <c r="B43" s="33">
        <f>IF('multi-step tree'!B17="","",B17*'multi-step tree'!B144)</f>
      </c>
      <c r="C43" s="33">
        <f>IF('multi-step tree'!C17="","",C17*'multi-step tree'!C144)</f>
      </c>
      <c r="D43" s="33">
        <f>IF('multi-step tree'!D17="","",D17*'multi-step tree'!D144)</f>
      </c>
      <c r="E43" s="33">
        <f>IF('multi-step tree'!E17="","",E17*'multi-step tree'!E144)</f>
      </c>
      <c r="F43" s="33">
        <f>IF('multi-step tree'!F17="","",F17*'multi-step tree'!F144)</f>
        <v>-842881.8284647677</v>
      </c>
      <c r="G43" s="33">
        <f>IF('multi-step tree'!G17="","",G17*'multi-step tree'!G144)</f>
      </c>
      <c r="H43" s="33">
        <f>IF('multi-step tree'!H17="","",H17*'multi-step tree'!H144)</f>
        <v>-1099052.4105985642</v>
      </c>
      <c r="I43" s="33">
        <f>IF('multi-step tree'!I17="","",I17*'multi-step tree'!I144)</f>
      </c>
      <c r="J43" s="33">
        <f>IF('multi-step tree'!J17="","",J17*'multi-step tree'!J144)</f>
        <v>-1081985.2146553167</v>
      </c>
      <c r="K43" s="33">
        <f>IF('multi-step tree'!K17="","",K17*'multi-step tree'!K144)</f>
      </c>
    </row>
    <row r="44" spans="2:11" ht="12.75">
      <c r="B44" s="33">
        <f>IF('multi-step tree'!B18="","",B18*'multi-step tree'!B145)</f>
      </c>
      <c r="C44" s="33">
        <f>IF('multi-step tree'!C18="","",C18*'multi-step tree'!C145)</f>
      </c>
      <c r="D44" s="33">
        <f>IF('multi-step tree'!D18="","",D18*'multi-step tree'!D145)</f>
      </c>
      <c r="E44" s="33">
        <f>IF('multi-step tree'!E18="","",E18*'multi-step tree'!E145)</f>
      </c>
      <c r="F44" s="33">
        <f>IF('multi-step tree'!F18="","",F18*'multi-step tree'!F145)</f>
      </c>
      <c r="G44" s="33">
        <f>IF('multi-step tree'!G18="","",G18*'multi-step tree'!G145)</f>
        <v>-573921.1710604618</v>
      </c>
      <c r="H44" s="33">
        <f>IF('multi-step tree'!H18="","",H18*'multi-step tree'!H145)</f>
      </c>
      <c r="I44" s="33">
        <f>IF('multi-step tree'!I18="","",I18*'multi-step tree'!I145)</f>
        <v>-903315.8986875889</v>
      </c>
      <c r="J44" s="33">
        <f>IF('multi-step tree'!J18="","",J18*'multi-step tree'!J145)</f>
      </c>
      <c r="K44" s="33">
        <f>IF('multi-step tree'!K18="","",K18*'multi-step tree'!K145)</f>
        <v>-1027371.0487018096</v>
      </c>
    </row>
    <row r="45" spans="2:11" ht="12.75">
      <c r="B45" s="33">
        <f>IF('multi-step tree'!B19="","",B19*'multi-step tree'!B146)</f>
      </c>
      <c r="C45" s="33">
        <f>IF('multi-step tree'!C19="","",C19*'multi-step tree'!C146)</f>
      </c>
      <c r="D45" s="33">
        <f>IF('multi-step tree'!D19="","",D19*'multi-step tree'!D146)</f>
      </c>
      <c r="E45" s="33">
        <f>IF('multi-step tree'!E19="","",E19*'multi-step tree'!E146)</f>
      </c>
      <c r="F45" s="33">
        <f>IF('multi-step tree'!F19="","",F19*'multi-step tree'!F146)</f>
      </c>
      <c r="G45" s="33">
        <f>IF('multi-step tree'!G19="","",G19*'multi-step tree'!G146)</f>
      </c>
      <c r="H45" s="33">
        <f>IF('multi-step tree'!H19="","",H19*'multi-step tree'!H146)</f>
        <v>-374768.79341295816</v>
      </c>
      <c r="I45" s="33">
        <f>IF('multi-step tree'!I19="","",I19*'multi-step tree'!I146)</f>
      </c>
      <c r="J45" s="33">
        <f>IF('multi-step tree'!J19="","",J19*'multi-step tree'!J146)</f>
        <v>-688289.187225292</v>
      </c>
      <c r="K45" s="33">
        <f>IF('multi-step tree'!K19="","",K19*'multi-step tree'!K146)</f>
      </c>
    </row>
    <row r="46" spans="2:11" ht="12.75">
      <c r="B46" s="33">
        <f>IF('multi-step tree'!B20="","",B20*'multi-step tree'!B147)</f>
      </c>
      <c r="C46" s="33">
        <f>IF('multi-step tree'!C20="","",C20*'multi-step tree'!C147)</f>
      </c>
      <c r="D46" s="33">
        <f>IF('multi-step tree'!D20="","",D20*'multi-step tree'!D147)</f>
      </c>
      <c r="E46" s="33">
        <f>IF('multi-step tree'!E20="","",E20*'multi-step tree'!E147)</f>
      </c>
      <c r="F46" s="33">
        <f>IF('multi-step tree'!F20="","",F20*'multi-step tree'!F147)</f>
      </c>
      <c r="G46" s="33">
        <f>IF('multi-step tree'!G20="","",G20*'multi-step tree'!G147)</f>
      </c>
      <c r="H46" s="33">
        <f>IF('multi-step tree'!H20="","",H20*'multi-step tree'!H147)</f>
      </c>
      <c r="I46" s="33">
        <f>IF('multi-step tree'!I20="","",I20*'multi-step tree'!I147)</f>
        <v>-238161.01840107134</v>
      </c>
      <c r="J46" s="33">
        <f>IF('multi-step tree'!J20="","",J20*'multi-step tree'!J147)</f>
      </c>
      <c r="K46" s="33">
        <f>IF('multi-step tree'!K20="","",K20*'multi-step tree'!K147)</f>
        <v>-498880.1207363874</v>
      </c>
    </row>
    <row r="47" spans="2:11" ht="12.75">
      <c r="B47" s="33">
        <f>IF('multi-step tree'!B21="","",B21*'multi-step tree'!B148)</f>
      </c>
      <c r="C47" s="33">
        <f>IF('multi-step tree'!C21="","",C21*'multi-step tree'!C148)</f>
      </c>
      <c r="D47" s="33">
        <f>IF('multi-step tree'!D21="","",D21*'multi-step tree'!D148)</f>
      </c>
      <c r="E47" s="33">
        <f>IF('multi-step tree'!E21="","",E21*'multi-step tree'!E148)</f>
      </c>
      <c r="F47" s="33">
        <f>IF('multi-step tree'!F21="","",F21*'multi-step tree'!F148)</f>
      </c>
      <c r="G47" s="33">
        <f>IF('multi-step tree'!G21="","",G21*'multi-step tree'!G148)</f>
      </c>
      <c r="H47" s="33">
        <f>IF('multi-step tree'!H21="","",H21*'multi-step tree'!H148)</f>
      </c>
      <c r="I47" s="33">
        <f>IF('multi-step tree'!I21="","",I21*'multi-step tree'!I148)</f>
      </c>
      <c r="J47" s="33">
        <f>IF('multi-step tree'!J21="","",J21*'multi-step tree'!J148)</f>
        <v>-148545.11720583632</v>
      </c>
      <c r="K47" s="33">
        <f>IF('multi-step tree'!K21="","",K21*'multi-step tree'!K148)</f>
      </c>
    </row>
    <row r="48" spans="2:11" ht="12.75">
      <c r="B48" s="33">
        <f>IF('multi-step tree'!B22="","",B22*'multi-step tree'!B149)</f>
      </c>
      <c r="C48" s="33">
        <f>IF('multi-step tree'!C22="","",C22*'multi-step tree'!C149)</f>
      </c>
      <c r="D48" s="33">
        <f>IF('multi-step tree'!D22="","",D22*'multi-step tree'!D149)</f>
      </c>
      <c r="E48" s="33">
        <f>IF('multi-step tree'!E22="","",E22*'multi-step tree'!E149)</f>
      </c>
      <c r="F48" s="33">
        <f>IF('multi-step tree'!F22="","",F22*'multi-step tree'!F149)</f>
      </c>
      <c r="G48" s="33">
        <f>IF('multi-step tree'!G22="","",G22*'multi-step tree'!G149)</f>
      </c>
      <c r="H48" s="33">
        <f>IF('multi-step tree'!H22="","",H22*'multi-step tree'!H149)</f>
      </c>
      <c r="I48" s="33">
        <f>IF('multi-step tree'!I22="","",I22*'multi-step tree'!I149)</f>
      </c>
      <c r="J48" s="33">
        <f>IF('multi-step tree'!J22="","",J22*'multi-step tree'!J149)</f>
      </c>
      <c r="K48" s="33">
        <f>IF('multi-step tree'!K22="","",K22*'multi-step tree'!K149)</f>
        <v>-91419.528997372</v>
      </c>
    </row>
    <row r="49" spans="2:11" ht="12.7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75">
      <c r="A50" t="s">
        <v>15</v>
      </c>
      <c r="B50">
        <v>1</v>
      </c>
      <c r="C50">
        <v>2</v>
      </c>
      <c r="D50">
        <v>3</v>
      </c>
      <c r="E50">
        <v>4</v>
      </c>
      <c r="F50">
        <v>5</v>
      </c>
      <c r="G50">
        <v>6</v>
      </c>
      <c r="H50">
        <v>7</v>
      </c>
      <c r="I50">
        <v>8</v>
      </c>
      <c r="J50">
        <v>9</v>
      </c>
      <c r="K50">
        <v>10</v>
      </c>
    </row>
    <row r="51" spans="1:11" ht="12.75">
      <c r="A51" t="s">
        <v>56</v>
      </c>
      <c r="B51" s="33">
        <f aca="true" t="shared" si="0" ref="B51:K51">SUM(B30:B48)</f>
        <v>750000</v>
      </c>
      <c r="C51" s="33">
        <f t="shared" si="0"/>
        <v>1422354.6879350548</v>
      </c>
      <c r="D51" s="33">
        <f t="shared" si="0"/>
        <v>2128827.1740880893</v>
      </c>
      <c r="E51" s="33">
        <f t="shared" si="0"/>
        <v>2871148.7234835476</v>
      </c>
      <c r="F51" s="33">
        <f t="shared" si="0"/>
        <v>3651138.452025517</v>
      </c>
      <c r="G51" s="33">
        <f t="shared" si="0"/>
        <v>4470707.784380796</v>
      </c>
      <c r="H51" s="33">
        <f t="shared" si="0"/>
        <v>5331865.138071689</v>
      </c>
      <c r="I51" s="33">
        <f t="shared" si="0"/>
        <v>6236720.845257211</v>
      </c>
      <c r="J51" s="33">
        <f t="shared" si="0"/>
        <v>7187492.32426394</v>
      </c>
      <c r="K51" s="33">
        <f t="shared" si="0"/>
        <v>8186509.513539733</v>
      </c>
    </row>
    <row r="52" spans="1:11" ht="12.75">
      <c r="A52" t="s">
        <v>51</v>
      </c>
      <c r="B52" s="5">
        <f aca="true" t="shared" si="1" ref="B52:K52">EXP(-rf*(B50-1))</f>
        <v>1</v>
      </c>
      <c r="C52" s="5">
        <f t="shared" si="1"/>
        <v>0.951229424500714</v>
      </c>
      <c r="D52" s="5">
        <f t="shared" si="1"/>
        <v>0.9048374180359595</v>
      </c>
      <c r="E52" s="5">
        <f t="shared" si="1"/>
        <v>0.8607079764250578</v>
      </c>
      <c r="F52" s="5">
        <f t="shared" si="1"/>
        <v>0.8187307530779818</v>
      </c>
      <c r="G52" s="5">
        <f t="shared" si="1"/>
        <v>0.7788007830714049</v>
      </c>
      <c r="H52" s="5">
        <f t="shared" si="1"/>
        <v>0.7408182206817179</v>
      </c>
      <c r="I52" s="5">
        <f t="shared" si="1"/>
        <v>0.7046880897187134</v>
      </c>
      <c r="J52" s="5">
        <f t="shared" si="1"/>
        <v>0.6703200460356393</v>
      </c>
      <c r="K52" s="5">
        <f t="shared" si="1"/>
        <v>0.6376281516217733</v>
      </c>
    </row>
    <row r="53" spans="1:11" ht="12.75">
      <c r="A53" t="s">
        <v>52</v>
      </c>
      <c r="B53" s="33">
        <f aca="true" t="shared" si="2" ref="B53:K53">B51*B52</f>
        <v>750000</v>
      </c>
      <c r="C53" s="33">
        <f t="shared" si="2"/>
        <v>1352985.6312403549</v>
      </c>
      <c r="D53" s="33">
        <f t="shared" si="2"/>
        <v>1926242.4836466548</v>
      </c>
      <c r="E53" s="33">
        <f t="shared" si="2"/>
        <v>2471220.607804912</v>
      </c>
      <c r="F53" s="33">
        <f t="shared" si="2"/>
        <v>2989299.334418828</v>
      </c>
      <c r="G53" s="33">
        <f t="shared" si="2"/>
        <v>3481790.72335919</v>
      </c>
      <c r="H53" s="33">
        <f t="shared" si="2"/>
        <v>3949942.8445011503</v>
      </c>
      <c r="I53" s="33">
        <f t="shared" si="2"/>
        <v>4394942.898553183</v>
      </c>
      <c r="J53" s="33">
        <f t="shared" si="2"/>
        <v>4817920.185681408</v>
      </c>
      <c r="K53" s="33">
        <f t="shared" si="2"/>
        <v>5219948.929352403</v>
      </c>
    </row>
    <row r="54" spans="1:11" ht="12.75">
      <c r="A54" t="s">
        <v>53</v>
      </c>
      <c r="B54" s="33">
        <f>SUM(B53:K53)</f>
        <v>31354293.638558082</v>
      </c>
      <c r="C54" s="33"/>
      <c r="D54" s="33"/>
      <c r="E54" s="33"/>
      <c r="F54" s="33"/>
      <c r="G54" s="33"/>
      <c r="H54" s="33"/>
      <c r="I54" s="33"/>
      <c r="J54" s="33"/>
      <c r="K54" s="33"/>
    </row>
    <row r="56" ht="12.75">
      <c r="A56" t="s">
        <v>57</v>
      </c>
    </row>
    <row r="57" ht="12.75">
      <c r="B57" t="s">
        <v>58</v>
      </c>
    </row>
    <row r="58" spans="1:12" ht="12.75">
      <c r="A58" s="1"/>
      <c r="B58" s="33">
        <f>IF('multi-step tree'!B4="","",B4+(p*C57+(1-p)*C59)*EXP(-rf))</f>
      </c>
      <c r="C58" s="33">
        <f>IF('multi-step tree'!C4="","",C4+(p*D57+(1-p)*D59)*EXP(-rf))</f>
      </c>
      <c r="D58" s="33">
        <f>IF('multi-step tree'!D4="","",D4+(p*E57+(1-p)*E59)*EXP(-rf))</f>
      </c>
      <c r="E58" s="33">
        <f>IF('multi-step tree'!E4="","",E4+(p*F57+(1-p)*F59)*EXP(-rf))</f>
      </c>
      <c r="F58" s="33">
        <f>IF('multi-step tree'!F4="","",F4+(p*G57+(1-p)*G59)*EXP(-rf))</f>
      </c>
      <c r="G58" s="33">
        <f>IF('multi-step tree'!G4="","",G4+(p*H57+(1-p)*H59)*EXP(-rf))</f>
      </c>
      <c r="H58" s="33">
        <f>IF('multi-step tree'!H4="","",H4+(p*I57+(1-p)*I59)*EXP(-rf))</f>
      </c>
      <c r="I58" s="33">
        <f>IF('multi-step tree'!I4="","",I4+(p*J57+(1-p)*J59)*EXP(-rf))</f>
      </c>
      <c r="J58" s="33">
        <f>IF('multi-step tree'!J4="","",J4+(p*K57+(1-p)*K59)*EXP(-rf))</f>
      </c>
      <c r="K58" s="33">
        <f>IF('multi-step tree'!K4="","",K4)</f>
        <v>272132123.697401</v>
      </c>
      <c r="L58" s="29"/>
    </row>
    <row r="59" spans="2:11" ht="12.75">
      <c r="B59" s="33">
        <f>IF('multi-step tree'!B5="","",B5+(p*C58+(1-p)*C60)*EXP(-rf))</f>
      </c>
      <c r="C59" s="33">
        <f>IF('multi-step tree'!C5="","",C5+(p*D58+(1-p)*D60)*EXP(-rf))</f>
      </c>
      <c r="D59" s="33">
        <f>IF('multi-step tree'!D5="","",D5+(p*E58+(1-p)*E60)*EXP(-rf))</f>
      </c>
      <c r="E59" s="33">
        <f>IF('multi-step tree'!E5="","",E5+(p*F58+(1-p)*F60)*EXP(-rf))</f>
      </c>
      <c r="F59" s="33">
        <f>IF('multi-step tree'!F5="","",F5+(p*G58+(1-p)*G60)*EXP(-rf))</f>
      </c>
      <c r="G59" s="33">
        <f>IF('multi-step tree'!G5="","",G5+(p*H58+(1-p)*H60)*EXP(-rf))</f>
      </c>
      <c r="H59" s="33">
        <f>IF('multi-step tree'!H5="","",H5+(p*I58+(1-p)*I60)*EXP(-rf))</f>
      </c>
      <c r="I59" s="33">
        <f>IF('multi-step tree'!I5="","",I5+(p*J58+(1-p)*J60)*EXP(-rf))</f>
      </c>
      <c r="J59" s="33">
        <f>IF('multi-step tree'!J5="","",J5+(p*K58+(1-p)*K60)*EXP(-rf))</f>
        <v>380369465.83431226</v>
      </c>
      <c r="K59" s="33">
        <f>IF('multi-step tree'!K5="","",K5)</f>
      </c>
    </row>
    <row r="60" spans="2:11" ht="12.75">
      <c r="B60" s="33">
        <f>IF('multi-step tree'!B6="","",B6+(p*C59+(1-p)*C61)*EXP(-rf))</f>
      </c>
      <c r="C60" s="33">
        <f>IF('multi-step tree'!C6="","",C6+(p*D59+(1-p)*D61)*EXP(-rf))</f>
      </c>
      <c r="D60" s="33">
        <f>IF('multi-step tree'!D6="","",D6+(p*E59+(1-p)*E61)*EXP(-rf))</f>
      </c>
      <c r="E60" s="33">
        <f>IF('multi-step tree'!E6="","",E6+(p*F59+(1-p)*F61)*EXP(-rf))</f>
      </c>
      <c r="F60" s="33">
        <f>IF('multi-step tree'!F6="","",F6+(p*G59+(1-p)*G61)*EXP(-rf))</f>
      </c>
      <c r="G60" s="33">
        <f>IF('multi-step tree'!G6="","",G6+(p*H59+(1-p)*H61)*EXP(-rf))</f>
      </c>
      <c r="H60" s="33">
        <f>IF('multi-step tree'!H6="","",H6+(p*I59+(1-p)*I61)*EXP(-rf))</f>
      </c>
      <c r="I60" s="33">
        <f>IF('multi-step tree'!I6="","",I6+(p*J59+(1-p)*J61)*EXP(-rf))</f>
        <v>395989351.7116027</v>
      </c>
      <c r="J60" s="33">
        <f>IF('multi-step tree'!J6="","",J6+(p*K59+(1-p)*K61)*EXP(-rf))</f>
      </c>
      <c r="K60" s="33">
        <f>IF('multi-step tree'!K6="","",K6)</f>
        <v>150084448.91849247</v>
      </c>
    </row>
    <row r="61" spans="2:11" ht="12.75">
      <c r="B61" s="33">
        <f>IF('multi-step tree'!B7="","",B7+(p*C60+(1-p)*C62)*EXP(-rf))</f>
      </c>
      <c r="C61" s="33">
        <f>IF('multi-step tree'!C7="","",C7+(p*D60+(1-p)*D62)*EXP(-rf))</f>
      </c>
      <c r="D61" s="33">
        <f>IF('multi-step tree'!D7="","",D7+(p*E60+(1-p)*E62)*EXP(-rf))</f>
      </c>
      <c r="E61" s="33">
        <f>IF('multi-step tree'!E7="","",E7+(p*F60+(1-p)*F62)*EXP(-rf))</f>
      </c>
      <c r="F61" s="33">
        <f>IF('multi-step tree'!F7="","",F7+(p*G60+(1-p)*G62)*EXP(-rf))</f>
      </c>
      <c r="G61" s="33">
        <f>IF('multi-step tree'!G7="","",G7+(p*H60+(1-p)*H62)*EXP(-rf))</f>
      </c>
      <c r="H61" s="33">
        <f>IF('multi-step tree'!H7="","",H7+(p*I60+(1-p)*I62)*EXP(-rf))</f>
        <v>362795727.05843645</v>
      </c>
      <c r="I61" s="33">
        <f>IF('multi-step tree'!I7="","",I7+(p*J60+(1-p)*J62)*EXP(-rf))</f>
      </c>
      <c r="J61" s="33">
        <f>IF('multi-step tree'!J7="","",J7+(p*K60+(1-p)*K62)*EXP(-rf))</f>
        <v>206812117.85117376</v>
      </c>
      <c r="K61" s="33">
        <f>IF('multi-step tree'!K7="","",K7)</f>
      </c>
    </row>
    <row r="62" spans="2:11" ht="12.75">
      <c r="B62" s="33">
        <f>IF('multi-step tree'!B8="","",B8+(p*C61+(1-p)*C63)*EXP(-rf))</f>
      </c>
      <c r="C62" s="33">
        <f>IF('multi-step tree'!C8="","",C8+(p*D61+(1-p)*D63)*EXP(-rf))</f>
      </c>
      <c r="D62" s="33">
        <f>IF('multi-step tree'!D8="","",D8+(p*E61+(1-p)*E63)*EXP(-rf))</f>
      </c>
      <c r="E62" s="33">
        <f>IF('multi-step tree'!E8="","",E8+(p*F61+(1-p)*F63)*EXP(-rf))</f>
      </c>
      <c r="F62" s="33">
        <f>IF('multi-step tree'!F8="","",F8+(p*G61+(1-p)*G63)*EXP(-rf))</f>
      </c>
      <c r="G62" s="33">
        <f>IF('multi-step tree'!G8="","",G8+(p*H61+(1-p)*H63)*EXP(-rf))</f>
        <v>307043591.8002608</v>
      </c>
      <c r="H62" s="33">
        <f>IF('multi-step tree'!H8="","",H8+(p*I61+(1-p)*I63)*EXP(-rf))</f>
      </c>
      <c r="I62" s="33">
        <f>IF('multi-step tree'!I8="","",I8+(p*J61+(1-p)*J63)*EXP(-rf))</f>
        <v>210884512.1962629</v>
      </c>
      <c r="J62" s="33">
        <f>IF('multi-step tree'!J8="","",J8+(p*K61+(1-p)*K63)*EXP(-rf))</f>
      </c>
      <c r="K62" s="33">
        <f>IF('multi-step tree'!K8="","",K8)</f>
        <v>80369710.86310753</v>
      </c>
    </row>
    <row r="63" spans="2:11" ht="12.75">
      <c r="B63" s="33">
        <f>IF('multi-step tree'!B9="","",B9+(p*C62+(1-p)*C64)*EXP(-rf))</f>
      </c>
      <c r="C63" s="33">
        <f>IF('multi-step tree'!C9="","",C9+(p*D62+(1-p)*D64)*EXP(-rf))</f>
      </c>
      <c r="D63" s="33">
        <f>IF('multi-step tree'!D9="","",D9+(p*E62+(1-p)*E64)*EXP(-rf))</f>
      </c>
      <c r="E63" s="33">
        <f>IF('multi-step tree'!E9="","",E9+(p*F62+(1-p)*F64)*EXP(-rf))</f>
      </c>
      <c r="F63" s="33">
        <f>IF('multi-step tree'!F9="","",F9+(p*G62+(1-p)*G64)*EXP(-rf))</f>
        <v>243921888.37234527</v>
      </c>
      <c r="G63" s="33">
        <f>IF('multi-step tree'!G9="","",G9+(p*H62+(1-p)*H64)*EXP(-rf))</f>
      </c>
      <c r="H63" s="33">
        <f>IF('multi-step tree'!H9="","",H9+(p*I62+(1-p)*I64)*EXP(-rf))</f>
        <v>187310715.6953277</v>
      </c>
      <c r="I63" s="33">
        <f>IF('multi-step tree'!I9="","",I9+(p*J62+(1-p)*J64)*EXP(-rf))</f>
      </c>
      <c r="J63" s="33">
        <f>IF('multi-step tree'!J9="","",J9+(p*K62+(1-p)*K64)*EXP(-rf))</f>
        <v>107674587.58564223</v>
      </c>
      <c r="K63" s="33">
        <f>IF('multi-step tree'!K9="","",K9)</f>
      </c>
    </row>
    <row r="64" spans="2:11" ht="12.75">
      <c r="B64" s="33">
        <f>IF('multi-step tree'!B10="","",B10+(p*C63+(1-p)*C65)*EXP(-rf))</f>
      </c>
      <c r="C64" s="33">
        <f>IF('multi-step tree'!C10="","",C10+(p*D63+(1-p)*D65)*EXP(-rf))</f>
      </c>
      <c r="D64" s="33">
        <f>IF('multi-step tree'!D10="","",D10+(p*E63+(1-p)*E65)*EXP(-rf))</f>
      </c>
      <c r="E64" s="33">
        <f>IF('multi-step tree'!E10="","",E10+(p*F63+(1-p)*F65)*EXP(-rf))</f>
        <v>181755129.35399216</v>
      </c>
      <c r="F64" s="33">
        <f>IF('multi-step tree'!F10="","",F10+(p*G63+(1-p)*G65)*EXP(-rf))</f>
      </c>
      <c r="G64" s="33">
        <f>IF('multi-step tree'!G10="","",G10+(p*H63+(1-p)*H65)*EXP(-rf))</f>
        <v>151076286.63108176</v>
      </c>
      <c r="H64" s="33">
        <f>IF('multi-step tree'!H10="","",H10+(p*I63+(1-p)*I65)*EXP(-rf))</f>
      </c>
      <c r="I64" s="33">
        <f>IF('multi-step tree'!I10="","",I10+(p*J63+(1-p)*J65)*EXP(-rf))</f>
        <v>105150950.10282055</v>
      </c>
      <c r="J64" s="33">
        <f>IF('multi-step tree'!J10="","",J10+(p*K63+(1-p)*K65)*EXP(-rf))</f>
      </c>
      <c r="K64" s="33">
        <f>IF('multi-step tree'!K10="","",K10)</f>
        <v>40548020.60202577</v>
      </c>
    </row>
    <row r="65" spans="2:11" ht="12.75">
      <c r="B65" s="33">
        <f>IF('multi-step tree'!B11="","",B11+(p*C64+(1-p)*C66)*EXP(-rf))</f>
      </c>
      <c r="C65" s="33">
        <f>IF('multi-step tree'!C11="","",C11+(p*D64+(1-p)*D66)*EXP(-rf))</f>
      </c>
      <c r="D65" s="33">
        <f>IF('multi-step tree'!D11="","",D11+(p*E64+(1-p)*E66)*EXP(-rf))</f>
        <v>124700853.54779088</v>
      </c>
      <c r="E65" s="33">
        <f>IF('multi-step tree'!E11="","",E11+(p*F64+(1-p)*F66)*EXP(-rf))</f>
      </c>
      <c r="F65" s="33">
        <f>IF('multi-step tree'!F11="","",F11+(p*G64+(1-p)*G66)*EXP(-rf))</f>
        <v>110846313.54687382</v>
      </c>
      <c r="G65" s="33">
        <f>IF('multi-step tree'!G11="","",G11+(p*H64+(1-p)*H66)*EXP(-rf))</f>
      </c>
      <c r="H65" s="33">
        <f>IF('multi-step tree'!H11="","",H11+(p*I64+(1-p)*I66)*EXP(-rf))</f>
        <v>87072086.63510773</v>
      </c>
      <c r="I65" s="33">
        <f>IF('multi-step tree'!I11="","",I11+(p*J64+(1-p)*J66)*EXP(-rf))</f>
      </c>
      <c r="J65" s="33">
        <f>IF('multi-step tree'!J11="","",J11+(p*K64+(1-p)*K66)*EXP(-rf))</f>
        <v>51046331.730384424</v>
      </c>
      <c r="K65" s="33">
        <f>IF('multi-step tree'!K11="","",K11)</f>
      </c>
    </row>
    <row r="66" spans="1:11" ht="12.75">
      <c r="A66" s="4"/>
      <c r="B66" s="33">
        <f>IF('multi-step tree'!B12="","",B12+(p*C65+(1-p)*C67)*EXP(-rf))</f>
      </c>
      <c r="C66" s="33">
        <f>IF('multi-step tree'!C12="","",C12+(p*D65+(1-p)*D67)*EXP(-rf))</f>
        <v>74461380.76684953</v>
      </c>
      <c r="D66" s="33">
        <f>IF('multi-step tree'!D12="","",D12+(p*E65+(1-p)*E67)*EXP(-rf))</f>
      </c>
      <c r="E66" s="33">
        <f>IF('multi-step tree'!E12="","",E12+(p*F65+(1-p)*F67)*EXP(-rf))</f>
        <v>71365395.59593587</v>
      </c>
      <c r="F66" s="33">
        <f>IF('multi-step tree'!F12="","",F12+(p*G65+(1-p)*G67)*EXP(-rf))</f>
      </c>
      <c r="G66" s="33">
        <f>IF('multi-step tree'!G12="","",G12+(p*H65+(1-p)*H67)*EXP(-rf))</f>
        <v>61986348.254372604</v>
      </c>
      <c r="H66" s="33">
        <f>IF('multi-step tree'!H12="","",H12+(p*I65+(1-p)*I67)*EXP(-rf))</f>
      </c>
      <c r="I66" s="33">
        <f>IF('multi-step tree'!I12="","",I12+(p*J65+(1-p)*J67)*EXP(-rf))</f>
        <v>44754981.08202481</v>
      </c>
      <c r="J66" s="33">
        <f>IF('multi-step tree'!J12="","",J12+(p*K65+(1-p)*K67)*EXP(-rf))</f>
      </c>
      <c r="K66" s="33">
        <f>IF('multi-step tree'!K12="","",K12)</f>
        <v>17801510.18711578</v>
      </c>
    </row>
    <row r="67" spans="2:11" ht="12.75">
      <c r="B67" s="33">
        <f>IF('multi-step tree'!B13="","",B13+(p*C66+(1-p)*C68)*EXP(-rf))</f>
        <v>31354293.638558075</v>
      </c>
      <c r="C67" s="33">
        <f>IF('multi-step tree'!C13="","",C13+(p*D66+(1-p)*D68)*EXP(-rf))</f>
      </c>
      <c r="D67" s="33">
        <f>IF('multi-step tree'!D13="","",D13+(p*E66+(1-p)*E68)*EXP(-rf))</f>
        <v>34998427.8030401</v>
      </c>
      <c r="E67" s="33">
        <f>IF('multi-step tree'!E13="","",E13+(p*F66+(1-p)*F68)*EXP(-rf))</f>
      </c>
      <c r="F67" s="33">
        <f>IF('multi-step tree'!F13="","",F13+(p*G66+(1-p)*G68)*EXP(-rf))</f>
        <v>34832339.02967339</v>
      </c>
      <c r="G67" s="33">
        <f>IF('multi-step tree'!G13="","",G13+(p*H66+(1-p)*H68)*EXP(-rf))</f>
      </c>
      <c r="H67" s="33">
        <f>IF('multi-step tree'!H13="","",H13+(p*I66+(1-p)*I68)*EXP(-rf))</f>
        <v>29814873.168130882</v>
      </c>
      <c r="I67" s="33">
        <f>IF('multi-step tree'!I13="","",I13+(p*J66+(1-p)*J68)*EXP(-rf))</f>
      </c>
      <c r="J67" s="33">
        <f>IF('multi-step tree'!J13="","",J13+(p*K66+(1-p)*K68)*EXP(-rf))</f>
        <v>18699758.715911444</v>
      </c>
      <c r="K67" s="33">
        <f>IF('multi-step tree'!K13="","",K13)</f>
      </c>
    </row>
    <row r="68" spans="2:11" ht="12.75">
      <c r="B68" s="33">
        <f>IF('multi-step tree'!B14="","",B14+(p*C67+(1-p)*C69)*EXP(-rf))</f>
      </c>
      <c r="C68" s="33">
        <f>IF('multi-step tree'!C14="","",C14+(p*D67+(1-p)*D69)*EXP(-rf))</f>
        <v>2708346.086823987</v>
      </c>
      <c r="D68" s="33">
        <f>IF('multi-step tree'!D14="","",D14+(p*E67+(1-p)*E69)*EXP(-rf))</f>
      </c>
      <c r="E68" s="33">
        <f>IF('multi-step tree'!E14="","",E14+(p*F67+(1-p)*F69)*EXP(-rf))</f>
        <v>8309779.117476644</v>
      </c>
      <c r="F68" s="33">
        <f>IF('multi-step tree'!F14="","",F14+(p*G67+(1-p)*G69)*EXP(-rf))</f>
      </c>
      <c r="G68" s="33">
        <f>IF('multi-step tree'!G14="","",G14+(p*H67+(1-p)*H69)*EXP(-rf))</f>
        <v>11097367.955863982</v>
      </c>
      <c r="H68" s="33">
        <f>IF('multi-step tree'!H14="","",H14+(p*I67+(1-p)*I69)*EXP(-rf))</f>
      </c>
      <c r="I68" s="33">
        <f>IF('multi-step tree'!I14="","",I14+(p*J67+(1-p)*J69)*EXP(-rf))</f>
        <v>10256256.157414066</v>
      </c>
      <c r="J68" s="33">
        <f>IF('multi-step tree'!J14="","",J14+(p*K67+(1-p)*K69)*EXP(-rf))</f>
      </c>
      <c r="K68" s="33">
        <f>IF('multi-step tree'!K14="","",K14)</f>
        <v>4808497.2671877295</v>
      </c>
    </row>
    <row r="69" spans="2:11" ht="12.75">
      <c r="B69" s="33">
        <f>IF('multi-step tree'!B15="","",B15+(p*C68+(1-p)*C70)*EXP(-rf))</f>
      </c>
      <c r="C69" s="33">
        <f>IF('multi-step tree'!C15="","",C15+(p*D68+(1-p)*D70)*EXP(-rf))</f>
      </c>
      <c r="D69" s="33">
        <f>IF('multi-step tree'!D15="","",D15+(p*E68+(1-p)*E70)*EXP(-rf))</f>
        <v>-16240410.831586817</v>
      </c>
      <c r="E69" s="33">
        <f>IF('multi-step tree'!E15="","",E15+(p*F68+(1-p)*F70)*EXP(-rf))</f>
      </c>
      <c r="F69" s="33">
        <f>IF('multi-step tree'!F15="","",F15+(p*G68+(1-p)*G70)*EXP(-rf))</f>
        <v>-8587532.193724334</v>
      </c>
      <c r="G69" s="33">
        <f>IF('multi-step tree'!G15="","",G15+(p*H68+(1-p)*H70)*EXP(-rf))</f>
      </c>
      <c r="H69" s="33">
        <f>IF('multi-step tree'!H15="","",H15+(p*I68+(1-p)*I70)*EXP(-rf))</f>
        <v>-2890966.134932713</v>
      </c>
      <c r="I69" s="33">
        <f>IF('multi-step tree'!I15="","",I15+(p*J68+(1-p)*J70)*EXP(-rf))</f>
      </c>
      <c r="J69" s="33">
        <f>IF('multi-step tree'!J15="","",J15+(p*K68+(1-p)*K70)*EXP(-rf))</f>
        <v>223103.0255970019</v>
      </c>
      <c r="K69" s="33">
        <f>IF('multi-step tree'!K15="","",K15)</f>
      </c>
    </row>
    <row r="70" spans="2:11" ht="12.75">
      <c r="B70" s="33">
        <f>IF('multi-step tree'!B16="","",B16+(p*C69+(1-p)*C71)*EXP(-rf))</f>
      </c>
      <c r="C70" s="33">
        <f>IF('multi-step tree'!C16="","",C16+(p*D69+(1-p)*D71)*EXP(-rf))</f>
      </c>
      <c r="D70" s="33">
        <f>IF('multi-step tree'!D16="","",D16+(p*E69+(1-p)*E71)*EXP(-rf))</f>
      </c>
      <c r="E70" s="33">
        <f>IF('multi-step tree'!E16="","",E16+(p*F69+(1-p)*F71)*EXP(-rf))</f>
        <v>-27708160.54159396</v>
      </c>
      <c r="F70" s="33">
        <f>IF('multi-step tree'!F16="","",F16+(p*G69+(1-p)*G71)*EXP(-rf))</f>
      </c>
      <c r="G70" s="33">
        <f>IF('multi-step tree'!G16="","",G16+(p*H69+(1-p)*H71)*EXP(-rf))</f>
        <v>-17970878.84066791</v>
      </c>
      <c r="H70" s="33">
        <f>IF('multi-step tree'!H16="","",H16+(p*I69+(1-p)*I71)*EXP(-rf))</f>
      </c>
      <c r="I70" s="33">
        <f>IF('multi-step tree'!I16="","",I16+(p*J69+(1-p)*J71)*EXP(-rf))</f>
        <v>-9449728.210750613</v>
      </c>
      <c r="J70" s="33">
        <f>IF('multi-step tree'!J16="","",J16+(p*K69+(1-p)*K71)*EXP(-rf))</f>
      </c>
      <c r="K70" s="33">
        <f>IF('multi-step tree'!K16="","",K16)</f>
        <v>-2613229.479379924</v>
      </c>
    </row>
    <row r="71" spans="2:11" ht="12.75">
      <c r="B71" s="33">
        <f>IF('multi-step tree'!B17="","",B17+(p*C70+(1-p)*C72)*EXP(-rf))</f>
      </c>
      <c r="C71" s="33">
        <f>IF('multi-step tree'!C17="","",C17+(p*D70+(1-p)*D72)*EXP(-rf))</f>
      </c>
      <c r="D71" s="33">
        <f>IF('multi-step tree'!D17="","",D17+(p*E70+(1-p)*E72)*EXP(-rf))</f>
      </c>
      <c r="E71" s="33">
        <f>IF('multi-step tree'!E17="","",E17+(p*F70+(1-p)*F72)*EXP(-rf))</f>
      </c>
      <c r="F71" s="33">
        <f>IF('multi-step tree'!F17="","",F17+(p*G70+(1-p)*G72)*EXP(-rf))</f>
        <v>-33389356.18767745</v>
      </c>
      <c r="G71" s="33">
        <f>IF('multi-step tree'!G17="","",G17+(p*H70+(1-p)*H72)*EXP(-rf))</f>
      </c>
      <c r="H71" s="33">
        <f>IF('multi-step tree'!H17="","",H17+(p*I70+(1-p)*I72)*EXP(-rf))</f>
        <v>-21572837.985625446</v>
      </c>
      <c r="I71" s="33">
        <f>IF('multi-step tree'!I17="","",I17+(p*J70+(1-p)*J72)*EXP(-rf))</f>
      </c>
      <c r="J71" s="33">
        <f>IF('multi-step tree'!J17="","",J17+(p*K70+(1-p)*K72)*EXP(-rf))</f>
        <v>-10330930.17432439</v>
      </c>
      <c r="K71" s="33">
        <f>IF('multi-step tree'!K17="","",K17)</f>
      </c>
    </row>
    <row r="72" spans="2:11" ht="12.75">
      <c r="B72" s="33">
        <f>IF('multi-step tree'!B18="","",B18+(p*C71+(1-p)*C73)*EXP(-rf))</f>
      </c>
      <c r="C72" s="33">
        <f>IF('multi-step tree'!C18="","",C18+(p*D71+(1-p)*D73)*EXP(-rf))</f>
      </c>
      <c r="D72" s="33">
        <f>IF('multi-step tree'!D18="","",D18+(p*E71+(1-p)*E73)*EXP(-rf))</f>
      </c>
      <c r="E72" s="33">
        <f>IF('multi-step tree'!E18="","",E18+(p*F71+(1-p)*F73)*EXP(-rf))</f>
      </c>
      <c r="F72" s="33">
        <f>IF('multi-step tree'!F18="","",F18+(p*G71+(1-p)*G73)*EXP(-rf))</f>
      </c>
      <c r="G72" s="33">
        <f>IF('multi-step tree'!G18="","",G18+(p*H71+(1-p)*H73)*EXP(-rf))</f>
        <v>-34574924.88104121</v>
      </c>
      <c r="H72" s="33">
        <f>IF('multi-step tree'!H18="","",H18+(p*I71+(1-p)*I73)*EXP(-rf))</f>
      </c>
      <c r="I72" s="33">
        <f>IF('multi-step tree'!I18="","",I18+(p*J71+(1-p)*J73)*EXP(-rf))</f>
        <v>-20705965.093909338</v>
      </c>
      <c r="J72" s="33">
        <f>IF('multi-step tree'!J18="","",J18+(p*K71+(1-p)*K73)*EXP(-rf))</f>
      </c>
      <c r="K72" s="33">
        <f>IF('multi-step tree'!K18="","",K18)</f>
        <v>-6852587.066428547</v>
      </c>
    </row>
    <row r="73" spans="2:11" ht="12.75">
      <c r="B73" s="33">
        <f>IF('multi-step tree'!B19="","",B19+(p*C72+(1-p)*C74)*EXP(-rf))</f>
      </c>
      <c r="C73" s="33">
        <f>IF('multi-step tree'!C19="","",C19+(p*D72+(1-p)*D74)*EXP(-rf))</f>
      </c>
      <c r="D73" s="33">
        <f>IF('multi-step tree'!D19="","",D19+(p*E72+(1-p)*E74)*EXP(-rf))</f>
      </c>
      <c r="E73" s="33">
        <f>IF('multi-step tree'!E19="","",E19+(p*F72+(1-p)*F74)*EXP(-rf))</f>
      </c>
      <c r="F73" s="33">
        <f>IF('multi-step tree'!F19="","",F19+(p*G72+(1-p)*G74)*EXP(-rf))</f>
      </c>
      <c r="G73" s="33">
        <f>IF('multi-step tree'!G19="","",G19+(p*H72+(1-p)*H74)*EXP(-rf))</f>
      </c>
      <c r="H73" s="33">
        <f>IF('multi-step tree'!H19="","",H19+(p*I72+(1-p)*I74)*EXP(-rf))</f>
        <v>-32244092.51640317</v>
      </c>
      <c r="I73" s="33">
        <f>IF('multi-step tree'!I19="","",I19+(p*J72+(1-p)*J74)*EXP(-rf))</f>
      </c>
      <c r="J73" s="33">
        <f>IF('multi-step tree'!J19="","",J19+(p*K72+(1-p)*K74)*EXP(-rf))</f>
        <v>-16359489.598280799</v>
      </c>
      <c r="K73" s="33">
        <f>IF('multi-step tree'!K19="","",K19)</f>
      </c>
    </row>
    <row r="74" spans="2:11" ht="12.75">
      <c r="B74" s="33">
        <f>IF('multi-step tree'!B20="","",B20+(p*C73+(1-p)*C75)*EXP(-rf))</f>
      </c>
      <c r="C74" s="33">
        <f>IF('multi-step tree'!C20="","",C20+(p*D73+(1-p)*D75)*EXP(-rf))</f>
      </c>
      <c r="D74" s="33">
        <f>IF('multi-step tree'!D20="","",D20+(p*E73+(1-p)*E75)*EXP(-rf))</f>
      </c>
      <c r="E74" s="33">
        <f>IF('multi-step tree'!E20="","",E20+(p*F73+(1-p)*F75)*EXP(-rf))</f>
      </c>
      <c r="F74" s="33">
        <f>IF('multi-step tree'!F20="","",F20+(p*G73+(1-p)*G75)*EXP(-rf))</f>
      </c>
      <c r="G74" s="33">
        <f>IF('multi-step tree'!G20="","",G20+(p*H73+(1-p)*H75)*EXP(-rf))</f>
      </c>
      <c r="H74" s="33">
        <f>IF('multi-step tree'!H20="","",H20+(p*I73+(1-p)*I75)*EXP(-rf))</f>
      </c>
      <c r="I74" s="33">
        <f>IF('multi-step tree'!I20="","",I20+(p*J73+(1-p)*J75)*EXP(-rf))</f>
        <v>-27135629.626398936</v>
      </c>
      <c r="J74" s="33">
        <f>IF('multi-step tree'!J20="","",J20+(p*K73+(1-p)*K75)*EXP(-rf))</f>
      </c>
      <c r="K74" s="33">
        <f>IF('multi-step tree'!K20="","",K20)</f>
        <v>-9274146.54504696</v>
      </c>
    </row>
    <row r="75" spans="2:11" ht="12.75">
      <c r="B75" s="33">
        <f>IF('multi-step tree'!B21="","",B21+(p*C74+(1-p)*C76)*EXP(-rf))</f>
      </c>
      <c r="C75" s="33">
        <f>IF('multi-step tree'!C21="","",C21+(p*D74+(1-p)*D76)*EXP(-rf))</f>
      </c>
      <c r="D75" s="33">
        <f>IF('multi-step tree'!D21="","",D21+(p*E74+(1-p)*E76)*EXP(-rf))</f>
      </c>
      <c r="E75" s="33">
        <f>IF('multi-step tree'!E21="","",E21+(p*F74+(1-p)*F76)*EXP(-rf))</f>
      </c>
      <c r="F75" s="33">
        <f>IF('multi-step tree'!F21="","",F21+(p*G74+(1-p)*G76)*EXP(-rf))</f>
      </c>
      <c r="G75" s="33">
        <f>IF('multi-step tree'!G21="","",G21+(p*H74+(1-p)*H76)*EXP(-rf))</f>
      </c>
      <c r="H75" s="33">
        <f>IF('multi-step tree'!H21="","",H21+(p*I74+(1-p)*I76)*EXP(-rf))</f>
      </c>
      <c r="I75" s="33">
        <f>IF('multi-step tree'!I21="","",I21+(p*J74+(1-p)*J76)*EXP(-rf))</f>
      </c>
      <c r="J75" s="33">
        <f>IF('multi-step tree'!J21="","",J21+(p*K74+(1-p)*K76)*EXP(-rf))</f>
        <v>-19803057.383195892</v>
      </c>
      <c r="K75" s="33">
        <f>IF('multi-step tree'!K21="","",K21)</f>
      </c>
    </row>
    <row r="76" spans="2:11" ht="12.75">
      <c r="B76" s="33">
        <f>IF('multi-step tree'!B22="","",B22+(p*C75+(1-p)*C77)*EXP(-rf))</f>
      </c>
      <c r="C76" s="33">
        <f>IF('multi-step tree'!C22="","",C22+(p*D75+(1-p)*D77)*EXP(-rf))</f>
      </c>
      <c r="D76" s="33">
        <f>IF('multi-step tree'!D22="","",D22+(p*E75+(1-p)*E77)*EXP(-rf))</f>
      </c>
      <c r="E76" s="33">
        <f>IF('multi-step tree'!E22="","",E22+(p*F75+(1-p)*F77)*EXP(-rf))</f>
      </c>
      <c r="F76" s="33">
        <f>IF('multi-step tree'!F22="","",F22+(p*G75+(1-p)*G77)*EXP(-rf))</f>
      </c>
      <c r="G76" s="33">
        <f>IF('multi-step tree'!G22="","",G22+(p*H75+(1-p)*H77)*EXP(-rf))</f>
      </c>
      <c r="H76" s="33">
        <f>IF('multi-step tree'!H22="","",H22+(p*I75+(1-p)*I77)*EXP(-rf))</f>
      </c>
      <c r="I76" s="33">
        <f>IF('multi-step tree'!I22="","",I22+(p*J75+(1-p)*J77)*EXP(-rf))</f>
      </c>
      <c r="J76" s="33">
        <f>IF('multi-step tree'!J22="","",J22+(p*K75+(1-p)*K77)*EXP(-rf))</f>
      </c>
      <c r="K76" s="33">
        <f>IF('multi-step tree'!K22="","",K22)</f>
        <v>-10657363.267882809</v>
      </c>
    </row>
    <row r="77" spans="2:11" ht="12.75"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9" ht="12.75">
      <c r="A79" t="s">
        <v>73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109"/>
  <sheetViews>
    <sheetView workbookViewId="0" topLeftCell="A1">
      <selection activeCell="K4" sqref="K4"/>
    </sheetView>
  </sheetViews>
  <sheetFormatPr defaultColWidth="9.140625" defaultRowHeight="12.75"/>
  <cols>
    <col min="1" max="1" width="22.28125" style="0" customWidth="1"/>
    <col min="2" max="11" width="12.7109375" style="0" customWidth="1"/>
    <col min="13" max="13" width="11.7109375" style="0" bestFit="1" customWidth="1"/>
  </cols>
  <sheetData>
    <row r="3" spans="1:2" ht="12.75">
      <c r="A3" s="2" t="s">
        <v>74</v>
      </c>
      <c r="B3" s="2"/>
    </row>
    <row r="4" spans="2:13" ht="12.75">
      <c r="B4" s="33">
        <f>IF('multi-step tree'!B4="","",MAX('Net Cash Flow'!B4+(p*C3+(1-p)*C5)*EXP(-rf),0))</f>
      </c>
      <c r="C4" s="33">
        <f>IF('multi-step tree'!C4="","",MAX('Net Cash Flow'!C4+(p*D3+(1-p)*D5)*EXP(-rf),0))</f>
      </c>
      <c r="D4" s="33">
        <f>IF('multi-step tree'!D4="","",MAX('Net Cash Flow'!D4+(p*E3+(1-p)*E5)*EXP(-rf),0))</f>
      </c>
      <c r="E4" s="33">
        <f>IF('multi-step tree'!E4="","",MAX('Net Cash Flow'!E4+(p*F3+(1-p)*F5)*EXP(-rf),0))</f>
      </c>
      <c r="F4" s="33">
        <f>IF('multi-step tree'!F4="","",MAX('Net Cash Flow'!F4+(p*G3+(1-p)*G5)*EXP(-rf),0))</f>
      </c>
      <c r="G4" s="33">
        <f>IF('multi-step tree'!G4="","",MAX('Net Cash Flow'!G4+(p*H3+(1-p)*H5)*EXP(-rf),0))</f>
      </c>
      <c r="H4" s="33">
        <f>IF('multi-step tree'!H4="","",MAX('Net Cash Flow'!H4+(p*I3+(1-p)*I5)*EXP(-rf),0))</f>
      </c>
      <c r="I4" s="33">
        <f>IF('multi-step tree'!I4="","",MAX('Net Cash Flow'!I4+(p*J3+(1-p)*J5)*EXP(-rf),0))</f>
      </c>
      <c r="J4" s="33">
        <f>IF('multi-step tree'!J4="","",MAX('Net Cash Flow'!J4+(p*K3+(1-p)*K5)*EXP(-rf),0))</f>
      </c>
      <c r="K4" s="33">
        <f>IF('multi-step tree'!K4="","",MAX('Net Cash Flow'!K4,0))</f>
        <v>272132123.697401</v>
      </c>
      <c r="M4" s="33"/>
    </row>
    <row r="5" spans="2:13" ht="12.75">
      <c r="B5" s="33">
        <f>IF('multi-step tree'!B5="","",MAX('Net Cash Flow'!B5+(p*C4+(1-p)*C6)*EXP(-rf),0))</f>
      </c>
      <c r="C5" s="33">
        <f>IF('multi-step tree'!C5="","",MAX('Net Cash Flow'!C5+(p*D4+(1-p)*D6)*EXP(-rf),0))</f>
      </c>
      <c r="D5" s="33">
        <f>IF('multi-step tree'!D5="","",MAX('Net Cash Flow'!D5+(p*E4+(1-p)*E6)*EXP(-rf),0))</f>
      </c>
      <c r="E5" s="33">
        <f>IF('multi-step tree'!E5="","",MAX('Net Cash Flow'!E5+(p*F4+(1-p)*F6)*EXP(-rf),0))</f>
      </c>
      <c r="F5" s="33">
        <f>IF('multi-step tree'!F5="","",MAX('Net Cash Flow'!F5+(p*G4+(1-p)*G6)*EXP(-rf),0))</f>
      </c>
      <c r="G5" s="33">
        <f>IF('multi-step tree'!G5="","",MAX('Net Cash Flow'!G5+(p*H4+(1-p)*H6)*EXP(-rf),0))</f>
      </c>
      <c r="H5" s="33">
        <f>IF('multi-step tree'!H5="","",MAX('Net Cash Flow'!H5+(p*I4+(1-p)*I6)*EXP(-rf),0))</f>
      </c>
      <c r="I5" s="33">
        <f>IF('multi-step tree'!I5="","",MAX('Net Cash Flow'!I5+(p*J4+(1-p)*J6)*EXP(-rf),0))</f>
      </c>
      <c r="J5" s="33">
        <f>IF('multi-step tree'!J5="","",MAX('Net Cash Flow'!J5+(p*K4+(1-p)*K6)*EXP(-rf),0))</f>
        <v>380369465.83431226</v>
      </c>
      <c r="K5" s="33">
        <f>IF('multi-step tree'!K5="","",MAX('Net Cash Flow'!K5,0))</f>
      </c>
      <c r="M5" s="33">
        <f>'Net Cash Flow'!J4</f>
      </c>
    </row>
    <row r="6" spans="2:11" ht="12.75">
      <c r="B6" s="33">
        <f>IF('multi-step tree'!B6="","",MAX('Net Cash Flow'!B6+(p*C5+(1-p)*C7)*EXP(-rf),0))</f>
      </c>
      <c r="C6" s="33">
        <f>IF('multi-step tree'!C6="","",MAX('Net Cash Flow'!C6+(p*D5+(1-p)*D7)*EXP(-rf),0))</f>
      </c>
      <c r="D6" s="33">
        <f>IF('multi-step tree'!D6="","",MAX('Net Cash Flow'!D6+(p*E5+(1-p)*E7)*EXP(-rf),0))</f>
      </c>
      <c r="E6" s="33">
        <f>IF('multi-step tree'!E6="","",MAX('Net Cash Flow'!E6+(p*F5+(1-p)*F7)*EXP(-rf),0))</f>
      </c>
      <c r="F6" s="33">
        <f>IF('multi-step tree'!F6="","",MAX('Net Cash Flow'!F6+(p*G5+(1-p)*G7)*EXP(-rf),0))</f>
      </c>
      <c r="G6" s="33">
        <f>IF('multi-step tree'!G6="","",MAX('Net Cash Flow'!G6+(p*H5+(1-p)*H7)*EXP(-rf),0))</f>
      </c>
      <c r="H6" s="33">
        <f>IF('multi-step tree'!H6="","",MAX('Net Cash Flow'!H6+(p*I5+(1-p)*I7)*EXP(-rf),0))</f>
      </c>
      <c r="I6" s="33">
        <f>IF('multi-step tree'!I6="","",MAX('Net Cash Flow'!I6+(p*J5+(1-p)*J7)*EXP(-rf),0))</f>
        <v>395989351.7116027</v>
      </c>
      <c r="J6" s="33">
        <f>IF('multi-step tree'!J6="","",MAX('Net Cash Flow'!J6+(p*K5+(1-p)*K7)*EXP(-rf),0))</f>
      </c>
      <c r="K6" s="33">
        <f>IF('multi-step tree'!K6="","",MAX('Net Cash Flow'!K6,0))</f>
        <v>150084448.91849247</v>
      </c>
    </row>
    <row r="7" spans="2:11" ht="12.75">
      <c r="B7" s="33">
        <f>IF('multi-step tree'!B7="","",MAX('Net Cash Flow'!B7+(p*C6+(1-p)*C8)*EXP(-rf),0))</f>
      </c>
      <c r="C7" s="33">
        <f>IF('multi-step tree'!C7="","",MAX('Net Cash Flow'!C7+(p*D6+(1-p)*D8)*EXP(-rf),0))</f>
      </c>
      <c r="D7" s="33">
        <f>IF('multi-step tree'!D7="","",MAX('Net Cash Flow'!D7+(p*E6+(1-p)*E8)*EXP(-rf),0))</f>
      </c>
      <c r="E7" s="33">
        <f>IF('multi-step tree'!E7="","",MAX('Net Cash Flow'!E7+(p*F6+(1-p)*F8)*EXP(-rf),0))</f>
      </c>
      <c r="F7" s="33">
        <f>IF('multi-step tree'!F7="","",MAX('Net Cash Flow'!F7+(p*G6+(1-p)*G8)*EXP(-rf),0))</f>
      </c>
      <c r="G7" s="33">
        <f>IF('multi-step tree'!G7="","",MAX('Net Cash Flow'!G7+(p*H6+(1-p)*H8)*EXP(-rf),0))</f>
      </c>
      <c r="H7" s="33">
        <f>IF('multi-step tree'!H7="","",MAX('Net Cash Flow'!H7+(p*I6+(1-p)*I8)*EXP(-rf),0))</f>
        <v>362795727.05843645</v>
      </c>
      <c r="I7" s="33">
        <f>IF('multi-step tree'!I7="","",MAX('Net Cash Flow'!I7+(p*J6+(1-p)*J8)*EXP(-rf),0))</f>
      </c>
      <c r="J7" s="33">
        <f>IF('multi-step tree'!J7="","",MAX('Net Cash Flow'!J7+(p*K6+(1-p)*K8)*EXP(-rf),0))</f>
        <v>206812117.85117376</v>
      </c>
      <c r="K7" s="33">
        <f>IF('multi-step tree'!K7="","",MAX('Net Cash Flow'!K7,0))</f>
      </c>
    </row>
    <row r="8" spans="2:11" ht="12.75">
      <c r="B8" s="33">
        <f>IF('multi-step tree'!B8="","",MAX('Net Cash Flow'!B8+(p*C7+(1-p)*C9)*EXP(-rf),0))</f>
      </c>
      <c r="C8" s="33">
        <f>IF('multi-step tree'!C8="","",MAX('Net Cash Flow'!C8+(p*D7+(1-p)*D9)*EXP(-rf),0))</f>
      </c>
      <c r="D8" s="33">
        <f>IF('multi-step tree'!D8="","",MAX('Net Cash Flow'!D8+(p*E7+(1-p)*E9)*EXP(-rf),0))</f>
      </c>
      <c r="E8" s="33">
        <f>IF('multi-step tree'!E8="","",MAX('Net Cash Flow'!E8+(p*F7+(1-p)*F9)*EXP(-rf),0))</f>
      </c>
      <c r="F8" s="33">
        <f>IF('multi-step tree'!F8="","",MAX('Net Cash Flow'!F8+(p*G7+(1-p)*G9)*EXP(-rf),0))</f>
      </c>
      <c r="G8" s="33">
        <f>IF('multi-step tree'!G8="","",MAX('Net Cash Flow'!G8+(p*H7+(1-p)*H9)*EXP(-rf),0))</f>
        <v>307043591.8002608</v>
      </c>
      <c r="H8" s="33">
        <f>IF('multi-step tree'!H8="","",MAX('Net Cash Flow'!H8+(p*I7+(1-p)*I9)*EXP(-rf),0))</f>
      </c>
      <c r="I8" s="33">
        <f>IF('multi-step tree'!I8="","",MAX('Net Cash Flow'!I8+(p*J7+(1-p)*J9)*EXP(-rf),0))</f>
        <v>210884512.1962629</v>
      </c>
      <c r="J8" s="33">
        <f>IF('multi-step tree'!J8="","",MAX('Net Cash Flow'!J8+(p*K7+(1-p)*K9)*EXP(-rf),0))</f>
      </c>
      <c r="K8" s="33">
        <f>IF('multi-step tree'!K8="","",MAX('Net Cash Flow'!K8,0))</f>
        <v>80369710.86310753</v>
      </c>
    </row>
    <row r="9" spans="2:11" ht="12.75">
      <c r="B9" s="33">
        <f>IF('multi-step tree'!B9="","",MAX('Net Cash Flow'!B9+(p*C8+(1-p)*C10)*EXP(-rf),0))</f>
      </c>
      <c r="C9" s="33">
        <f>IF('multi-step tree'!C9="","",MAX('Net Cash Flow'!C9+(p*D8+(1-p)*D10)*EXP(-rf),0))</f>
      </c>
      <c r="D9" s="33">
        <f>IF('multi-step tree'!D9="","",MAX('Net Cash Flow'!D9+(p*E8+(1-p)*E10)*EXP(-rf),0))</f>
      </c>
      <c r="E9" s="33">
        <f>IF('multi-step tree'!E9="","",MAX('Net Cash Flow'!E9+(p*F8+(1-p)*F10)*EXP(-rf),0))</f>
      </c>
      <c r="F9" s="33">
        <f>IF('multi-step tree'!F9="","",MAX('Net Cash Flow'!F9+(p*G8+(1-p)*G10)*EXP(-rf),0))</f>
        <v>243921888.37234527</v>
      </c>
      <c r="G9" s="33">
        <f>IF('multi-step tree'!G9="","",MAX('Net Cash Flow'!G9+(p*H8+(1-p)*H10)*EXP(-rf),0))</f>
      </c>
      <c r="H9" s="33">
        <f>IF('multi-step tree'!H9="","",MAX('Net Cash Flow'!H9+(p*I8+(1-p)*I10)*EXP(-rf),0))</f>
        <v>187310715.6953277</v>
      </c>
      <c r="I9" s="33">
        <f>IF('multi-step tree'!I9="","",MAX('Net Cash Flow'!I9+(p*J8+(1-p)*J10)*EXP(-rf),0))</f>
      </c>
      <c r="J9" s="33">
        <f>IF('multi-step tree'!J9="","",MAX('Net Cash Flow'!J9+(p*K8+(1-p)*K10)*EXP(-rf),0))</f>
        <v>107674587.58564223</v>
      </c>
      <c r="K9" s="33">
        <f>IF('multi-step tree'!K9="","",MAX('Net Cash Flow'!K9,0))</f>
      </c>
    </row>
    <row r="10" spans="2:11" ht="12.75">
      <c r="B10" s="33">
        <f>IF('multi-step tree'!B10="","",MAX('Net Cash Flow'!B10+(p*C9+(1-p)*C11)*EXP(-rf),0))</f>
      </c>
      <c r="C10" s="33">
        <f>IF('multi-step tree'!C10="","",MAX('Net Cash Flow'!C10+(p*D9+(1-p)*D11)*EXP(-rf),0))</f>
      </c>
      <c r="D10" s="33">
        <f>IF('multi-step tree'!D10="","",MAX('Net Cash Flow'!D10+(p*E9+(1-p)*E11)*EXP(-rf),0))</f>
      </c>
      <c r="E10" s="33">
        <f>IF('multi-step tree'!E10="","",MAX('Net Cash Flow'!E10+(p*F9+(1-p)*F11)*EXP(-rf),0))</f>
        <v>181836253.22718263</v>
      </c>
      <c r="F10" s="33">
        <f>IF('multi-step tree'!F10="","",MAX('Net Cash Flow'!F10+(p*G9+(1-p)*G11)*EXP(-rf),0))</f>
      </c>
      <c r="G10" s="33">
        <f>IF('multi-step tree'!G10="","",MAX('Net Cash Flow'!G10+(p*H9+(1-p)*H11)*EXP(-rf),0))</f>
        <v>151076286.63108176</v>
      </c>
      <c r="H10" s="33">
        <f>IF('multi-step tree'!H10="","",MAX('Net Cash Flow'!H10+(p*I9+(1-p)*I11)*EXP(-rf),0))</f>
      </c>
      <c r="I10" s="33">
        <f>IF('multi-step tree'!I10="","",MAX('Net Cash Flow'!I10+(p*J9+(1-p)*J11)*EXP(-rf),0))</f>
        <v>105150950.10282055</v>
      </c>
      <c r="J10" s="33">
        <f>IF('multi-step tree'!J10="","",MAX('Net Cash Flow'!J10+(p*K9+(1-p)*K11)*EXP(-rf),0))</f>
      </c>
      <c r="K10" s="33">
        <f>IF('multi-step tree'!K10="","",MAX('Net Cash Flow'!K10,0))</f>
        <v>40548020.60202577</v>
      </c>
    </row>
    <row r="11" spans="2:11" ht="12.75">
      <c r="B11" s="33">
        <f>IF('multi-step tree'!B11="","",MAX('Net Cash Flow'!B11+(p*C10+(1-p)*C12)*EXP(-rf),0))</f>
      </c>
      <c r="C11" s="33">
        <f>IF('multi-step tree'!C11="","",MAX('Net Cash Flow'!C11+(p*D10+(1-p)*D12)*EXP(-rf),0))</f>
      </c>
      <c r="D11" s="33">
        <f>IF('multi-step tree'!D11="","",MAX('Net Cash Flow'!D11+(p*E10+(1-p)*E12)*EXP(-rf),0))</f>
        <v>125382569.13943836</v>
      </c>
      <c r="E11" s="33">
        <f>IF('multi-step tree'!E11="","",MAX('Net Cash Flow'!E11+(p*F10+(1-p)*F12)*EXP(-rf),0))</f>
      </c>
      <c r="F11" s="33">
        <f>IF('multi-step tree'!F11="","",MAX('Net Cash Flow'!F11+(p*G10+(1-p)*G12)*EXP(-rf),0))</f>
        <v>110991019.64146948</v>
      </c>
      <c r="G11" s="33">
        <f>IF('multi-step tree'!G11="","",MAX('Net Cash Flow'!G11+(p*H10+(1-p)*H12)*EXP(-rf),0))</f>
      </c>
      <c r="H11" s="33">
        <f>IF('multi-step tree'!H11="","",MAX('Net Cash Flow'!H11+(p*I10+(1-p)*I12)*EXP(-rf),0))</f>
        <v>87072086.63510773</v>
      </c>
      <c r="I11" s="33">
        <f>IF('multi-step tree'!I11="","",MAX('Net Cash Flow'!I11+(p*J10+(1-p)*J12)*EXP(-rf),0))</f>
      </c>
      <c r="J11" s="33">
        <f>IF('multi-step tree'!J11="","",MAX('Net Cash Flow'!J11+(p*K10+(1-p)*K12)*EXP(-rf),0))</f>
        <v>51046331.730384424</v>
      </c>
      <c r="K11" s="33">
        <f>IF('multi-step tree'!K11="","",MAX('Net Cash Flow'!K11,0))</f>
      </c>
    </row>
    <row r="12" spans="1:11" ht="12.75">
      <c r="A12" s="4"/>
      <c r="B12" s="33">
        <f>IF('multi-step tree'!B12="","",MAX('Net Cash Flow'!B12+(p*C11+(1-p)*C13)*EXP(-rf),0))</f>
      </c>
      <c r="C12" s="33">
        <f>IF('multi-step tree'!C12="","",MAX('Net Cash Flow'!C12+(p*D11+(1-p)*D13)*EXP(-rf),0))</f>
        <v>77227349.21223219</v>
      </c>
      <c r="D12" s="33">
        <f>IF('multi-step tree'!D12="","",MAX('Net Cash Flow'!D12+(p*E11+(1-p)*E13)*EXP(-rf),0))</f>
      </c>
      <c r="E12" s="33">
        <f>IF('multi-step tree'!E12="","",MAX('Net Cash Flow'!E12+(p*F11+(1-p)*F13)*EXP(-rf),0))</f>
        <v>72524892.60599637</v>
      </c>
      <c r="F12" s="33">
        <f>IF('multi-step tree'!F12="","",MAX('Net Cash Flow'!F12+(p*G11+(1-p)*G13)*EXP(-rf),0))</f>
      </c>
      <c r="G12" s="33">
        <f>IF('multi-step tree'!G12="","",MAX('Net Cash Flow'!G12+(p*H11+(1-p)*H13)*EXP(-rf),0))</f>
        <v>62244470.22253807</v>
      </c>
      <c r="H12" s="33">
        <f>IF('multi-step tree'!H12="","",MAX('Net Cash Flow'!H12+(p*I11+(1-p)*I13)*EXP(-rf),0))</f>
      </c>
      <c r="I12" s="33">
        <f>IF('multi-step tree'!I12="","",MAX('Net Cash Flow'!I12+(p*J11+(1-p)*J13)*EXP(-rf),0))</f>
        <v>44754981.08202481</v>
      </c>
      <c r="J12" s="33">
        <f>IF('multi-step tree'!J12="","",MAX('Net Cash Flow'!J12+(p*K11+(1-p)*K13)*EXP(-rf),0))</f>
      </c>
      <c r="K12" s="33">
        <f>IF('multi-step tree'!K12="","",MAX('Net Cash Flow'!K12,0))</f>
        <v>17801510.18711578</v>
      </c>
    </row>
    <row r="13" spans="2:11" ht="12.75">
      <c r="B13" s="33">
        <f>IF('multi-step tree'!B13="","",MAX('Net Cash Flow'!B13+(p*C12+(1-p)*C14)*EXP(-rf),0))</f>
        <v>39170336.492682196</v>
      </c>
      <c r="C13" s="33">
        <f>IF('multi-step tree'!C13="","",MAX('Net Cash Flow'!C13+(p*D12+(1-p)*D14)*EXP(-rf),0))</f>
      </c>
      <c r="D13" s="33">
        <f>IF('multi-step tree'!D13="","",MAX('Net Cash Flow'!D13+(p*E12+(1-p)*E14)*EXP(-rf),0))</f>
        <v>39457271.11118691</v>
      </c>
      <c r="E13" s="33">
        <f>IF('multi-step tree'!E13="","",MAX('Net Cash Flow'!E13+(p*F12+(1-p)*F14)*EXP(-rf),0))</f>
      </c>
      <c r="F13" s="33">
        <f>IF('multi-step tree'!F13="","",MAX('Net Cash Flow'!F13+(p*G12+(1-p)*G14)*EXP(-rf),0))</f>
        <v>36799784.51175174</v>
      </c>
      <c r="G13" s="33">
        <f>IF('multi-step tree'!G13="","",MAX('Net Cash Flow'!G13+(p*H12+(1-p)*H14)*EXP(-rf),0))</f>
      </c>
      <c r="H13" s="33">
        <f>IF('multi-step tree'!H13="","",MAX('Net Cash Flow'!H13+(p*I12+(1-p)*I14)*EXP(-rf),0))</f>
        <v>30275302.63819421</v>
      </c>
      <c r="I13" s="33">
        <f>IF('multi-step tree'!I13="","",MAX('Net Cash Flow'!I13+(p*J12+(1-p)*J14)*EXP(-rf),0))</f>
      </c>
      <c r="J13" s="33">
        <f>IF('multi-step tree'!J13="","",MAX('Net Cash Flow'!J13+(p*K12+(1-p)*K14)*EXP(-rf),0))</f>
        <v>18699758.715911444</v>
      </c>
      <c r="K13" s="33">
        <f>IF('multi-step tree'!K13="","",MAX('Net Cash Flow'!K13,0))</f>
      </c>
    </row>
    <row r="14" spans="2:11" ht="12.75">
      <c r="B14" s="33">
        <f>IF('multi-step tree'!B14="","",MAX('Net Cash Flow'!B14+(p*C13+(1-p)*C15)*EXP(-rf),0))</f>
      </c>
      <c r="C14" s="33">
        <f>IF('multi-step tree'!C14="","",MAX('Net Cash Flow'!C14+(p*D13+(1-p)*D15)*EXP(-rf),0))</f>
        <v>14723097.411454594</v>
      </c>
      <c r="D14" s="33">
        <f>IF('multi-step tree'!D14="","",MAX('Net Cash Flow'!D14+(p*E13+(1-p)*E15)*EXP(-rf),0))</f>
      </c>
      <c r="E14" s="33">
        <f>IF('multi-step tree'!E14="","",MAX('Net Cash Flow'!E14+(p*F13+(1-p)*F15)*EXP(-rf),0))</f>
        <v>15455412.292500272</v>
      </c>
      <c r="F14" s="33">
        <f>IF('multi-step tree'!F14="","",MAX('Net Cash Flow'!F14+(p*G13+(1-p)*G15)*EXP(-rf),0))</f>
      </c>
      <c r="G14" s="33">
        <f>IF('multi-step tree'!G14="","",MAX('Net Cash Flow'!G14+(p*H13+(1-p)*H15)*EXP(-rf),0))</f>
        <v>14426980.351587595</v>
      </c>
      <c r="H14" s="33">
        <f>IF('multi-step tree'!H14="","",MAX('Net Cash Flow'!H14+(p*I13+(1-p)*I15)*EXP(-rf),0))</f>
      </c>
      <c r="I14" s="33">
        <f>IF('multi-step tree'!I14="","",MAX('Net Cash Flow'!I14+(p*J13+(1-p)*J15)*EXP(-rf),0))</f>
        <v>11077555.089889668</v>
      </c>
      <c r="J14" s="33">
        <f>IF('multi-step tree'!J14="","",MAX('Net Cash Flow'!J14+(p*K13+(1-p)*K15)*EXP(-rf),0))</f>
      </c>
      <c r="K14" s="33">
        <f>IF('multi-step tree'!K14="","",MAX('Net Cash Flow'!K14,0))</f>
        <v>4808497.2671877295</v>
      </c>
    </row>
    <row r="15" spans="2:11" ht="12.75">
      <c r="B15" s="33">
        <f>IF('multi-step tree'!B15="","",MAX('Net Cash Flow'!B15+(p*C14+(1-p)*C16)*EXP(-rf),0))</f>
      </c>
      <c r="C15" s="33">
        <f>IF('multi-step tree'!C15="","",MAX('Net Cash Flow'!C15+(p*D14+(1-p)*D16)*EXP(-rf),0))</f>
      </c>
      <c r="D15" s="33">
        <f>IF('multi-step tree'!D15="","",MAX('Net Cash Flow'!D15+(p*E14+(1-p)*E16)*EXP(-rf),0))</f>
        <v>2084311.0957188383</v>
      </c>
      <c r="E15" s="33">
        <f>IF('multi-step tree'!E15="","",MAX('Net Cash Flow'!E15+(p*F14+(1-p)*F16)*EXP(-rf),0))</f>
      </c>
      <c r="F15" s="33">
        <f>IF('multi-step tree'!F15="","",MAX('Net Cash Flow'!F15+(p*G14+(1-p)*G16)*EXP(-rf),0))</f>
        <v>2787752.644372632</v>
      </c>
      <c r="G15" s="33">
        <f>IF('multi-step tree'!G15="","",MAX('Net Cash Flow'!G15+(p*H14+(1-p)*H16)*EXP(-rf),0))</f>
      </c>
      <c r="H15" s="33">
        <f>IF('multi-step tree'!H15="","",MAX('Net Cash Flow'!H15+(p*I14+(1-p)*I16)*EXP(-rf),0))</f>
        <v>2727472.6129621416</v>
      </c>
      <c r="I15" s="33">
        <f>IF('multi-step tree'!I15="","",MAX('Net Cash Flow'!I15+(p*J14+(1-p)*J16)*EXP(-rf),0))</f>
      </c>
      <c r="J15" s="33">
        <f>IF('multi-step tree'!J15="","",MAX('Net Cash Flow'!J15+(p*K14+(1-p)*K16)*EXP(-rf),0))</f>
        <v>1688109.0261746473</v>
      </c>
      <c r="K15" s="33">
        <f>IF('multi-step tree'!K15="","",MAX('Net Cash Flow'!K15,0))</f>
      </c>
    </row>
    <row r="16" spans="2:11" ht="12.75">
      <c r="B16" s="33">
        <f>IF('multi-step tree'!B16="","",MAX('Net Cash Flow'!B16+(p*C15+(1-p)*C17)*EXP(-rf),0))</f>
      </c>
      <c r="C16" s="33">
        <f>IF('multi-step tree'!C16="","",MAX('Net Cash Flow'!C16+(p*D15+(1-p)*D17)*EXP(-rf),0))</f>
      </c>
      <c r="D16" s="33">
        <f>IF('multi-step tree'!D16="","",MAX('Net Cash Flow'!D16+(p*E15+(1-p)*E17)*EXP(-rf),0))</f>
      </c>
      <c r="E16" s="33">
        <f>IF('multi-step tree'!E16="","",MAX('Net Cash Flow'!E16+(p*F15+(1-p)*F17)*EXP(-rf),0))</f>
        <v>0</v>
      </c>
      <c r="F16" s="33">
        <f>IF('multi-step tree'!F16="","",MAX('Net Cash Flow'!F16+(p*G15+(1-p)*G17)*EXP(-rf),0))</f>
      </c>
      <c r="G16" s="33">
        <f>IF('multi-step tree'!G16="","",MAX('Net Cash Flow'!G16+(p*H15+(1-p)*H17)*EXP(-rf),0))</f>
        <v>0</v>
      </c>
      <c r="H16" s="33">
        <f>IF('multi-step tree'!H16="","",MAX('Net Cash Flow'!H16+(p*I15+(1-p)*I17)*EXP(-rf),0))</f>
      </c>
      <c r="I16" s="33">
        <f>IF('multi-step tree'!I16="","",MAX('Net Cash Flow'!I16+(p*J15+(1-p)*J17)*EXP(-rf),0))</f>
        <v>0</v>
      </c>
      <c r="J16" s="33">
        <f>IF('multi-step tree'!J16="","",MAX('Net Cash Flow'!J16+(p*K15+(1-p)*K17)*EXP(-rf),0))</f>
      </c>
      <c r="K16" s="33">
        <f>IF('multi-step tree'!K16="","",MAX('Net Cash Flow'!K16,0))</f>
        <v>0</v>
      </c>
    </row>
    <row r="17" spans="2:11" ht="12.75">
      <c r="B17" s="33">
        <f>IF('multi-step tree'!B17="","",MAX('Net Cash Flow'!B17+(p*C16+(1-p)*C18)*EXP(-rf),0))</f>
      </c>
      <c r="C17" s="33">
        <f>IF('multi-step tree'!C17="","",MAX('Net Cash Flow'!C17+(p*D16+(1-p)*D18)*EXP(-rf),0))</f>
      </c>
      <c r="D17" s="33">
        <f>IF('multi-step tree'!D17="","",MAX('Net Cash Flow'!D17+(p*E16+(1-p)*E18)*EXP(-rf),0))</f>
      </c>
      <c r="E17" s="33">
        <f>IF('multi-step tree'!E17="","",MAX('Net Cash Flow'!E17+(p*F16+(1-p)*F18)*EXP(-rf),0))</f>
      </c>
      <c r="F17" s="33">
        <f>IF('multi-step tree'!F17="","",MAX('Net Cash Flow'!F17+(p*G16+(1-p)*G18)*EXP(-rf),0))</f>
        <v>0</v>
      </c>
      <c r="G17" s="33">
        <f>IF('multi-step tree'!G17="","",MAX('Net Cash Flow'!G17+(p*H16+(1-p)*H18)*EXP(-rf),0))</f>
      </c>
      <c r="H17" s="33">
        <f>IF('multi-step tree'!H17="","",MAX('Net Cash Flow'!H17+(p*I16+(1-p)*I18)*EXP(-rf),0))</f>
        <v>0</v>
      </c>
      <c r="I17" s="33">
        <f>IF('multi-step tree'!I17="","",MAX('Net Cash Flow'!I17+(p*J16+(1-p)*J18)*EXP(-rf),0))</f>
      </c>
      <c r="J17" s="33">
        <f>IF('multi-step tree'!J17="","",MAX('Net Cash Flow'!J17+(p*K16+(1-p)*K18)*EXP(-rf),0))</f>
        <v>0</v>
      </c>
      <c r="K17" s="33">
        <f>IF('multi-step tree'!K17="","",MAX('Net Cash Flow'!K17,0))</f>
      </c>
    </row>
    <row r="18" spans="2:11" ht="12.75">
      <c r="B18" s="33">
        <f>IF('multi-step tree'!B18="","",MAX('Net Cash Flow'!B18+(p*C17+(1-p)*C19)*EXP(-rf),0))</f>
      </c>
      <c r="C18" s="33">
        <f>IF('multi-step tree'!C18="","",MAX('Net Cash Flow'!C18+(p*D17+(1-p)*D19)*EXP(-rf),0))</f>
      </c>
      <c r="D18" s="33">
        <f>IF('multi-step tree'!D18="","",MAX('Net Cash Flow'!D18+(p*E17+(1-p)*E19)*EXP(-rf),0))</f>
      </c>
      <c r="E18" s="33">
        <f>IF('multi-step tree'!E18="","",MAX('Net Cash Flow'!E18+(p*F17+(1-p)*F19)*EXP(-rf),0))</f>
      </c>
      <c r="F18" s="33">
        <f>IF('multi-step tree'!F18="","",MAX('Net Cash Flow'!F18+(p*G17+(1-p)*G19)*EXP(-rf),0))</f>
      </c>
      <c r="G18" s="33">
        <f>IF('multi-step tree'!G18="","",MAX('Net Cash Flow'!G18+(p*H17+(1-p)*H19)*EXP(-rf),0))</f>
        <v>0</v>
      </c>
      <c r="H18" s="33">
        <f>IF('multi-step tree'!H18="","",MAX('Net Cash Flow'!H18+(p*I17+(1-p)*I19)*EXP(-rf),0))</f>
      </c>
      <c r="I18" s="33">
        <f>IF('multi-step tree'!I18="","",MAX('Net Cash Flow'!I18+(p*J17+(1-p)*J19)*EXP(-rf),0))</f>
        <v>0</v>
      </c>
      <c r="J18" s="33">
        <f>IF('multi-step tree'!J18="","",MAX('Net Cash Flow'!J18+(p*K17+(1-p)*K19)*EXP(-rf),0))</f>
      </c>
      <c r="K18" s="33">
        <f>IF('multi-step tree'!K18="","",MAX('Net Cash Flow'!K18,0))</f>
        <v>0</v>
      </c>
    </row>
    <row r="19" spans="2:11" ht="12.75">
      <c r="B19" s="33">
        <f>IF('multi-step tree'!B19="","",MAX('Net Cash Flow'!B19+(p*C18+(1-p)*C20)*EXP(-rf),0))</f>
      </c>
      <c r="C19" s="33">
        <f>IF('multi-step tree'!C19="","",MAX('Net Cash Flow'!C19+(p*D18+(1-p)*D20)*EXP(-rf),0))</f>
      </c>
      <c r="D19" s="33">
        <f>IF('multi-step tree'!D19="","",MAX('Net Cash Flow'!D19+(p*E18+(1-p)*E20)*EXP(-rf),0))</f>
      </c>
      <c r="E19" s="33">
        <f>IF('multi-step tree'!E19="","",MAX('Net Cash Flow'!E19+(p*F18+(1-p)*F20)*EXP(-rf),0))</f>
      </c>
      <c r="F19" s="33">
        <f>IF('multi-step tree'!F19="","",MAX('Net Cash Flow'!F19+(p*G18+(1-p)*G20)*EXP(-rf),0))</f>
      </c>
      <c r="G19" s="33">
        <f>IF('multi-step tree'!G19="","",MAX('Net Cash Flow'!G19+(p*H18+(1-p)*H20)*EXP(-rf),0))</f>
      </c>
      <c r="H19" s="33">
        <f>IF('multi-step tree'!H19="","",MAX('Net Cash Flow'!H19+(p*I18+(1-p)*I20)*EXP(-rf),0))</f>
        <v>0</v>
      </c>
      <c r="I19" s="33">
        <f>IF('multi-step tree'!I19="","",MAX('Net Cash Flow'!I19+(p*J18+(1-p)*J20)*EXP(-rf),0))</f>
      </c>
      <c r="J19" s="33">
        <f>IF('multi-step tree'!J19="","",MAX('Net Cash Flow'!J19+(p*K18+(1-p)*K20)*EXP(-rf),0))</f>
        <v>0</v>
      </c>
      <c r="K19" s="33">
        <f>IF('multi-step tree'!K19="","",MAX('Net Cash Flow'!K19,0))</f>
      </c>
    </row>
    <row r="20" spans="2:11" ht="12.75">
      <c r="B20" s="33">
        <f>IF('multi-step tree'!B20="","",MAX('Net Cash Flow'!B20+(p*C19+(1-p)*C21)*EXP(-rf),0))</f>
      </c>
      <c r="C20" s="33">
        <f>IF('multi-step tree'!C20="","",MAX('Net Cash Flow'!C20+(p*D19+(1-p)*D21)*EXP(-rf),0))</f>
      </c>
      <c r="D20" s="33">
        <f>IF('multi-step tree'!D20="","",MAX('Net Cash Flow'!D20+(p*E19+(1-p)*E21)*EXP(-rf),0))</f>
      </c>
      <c r="E20" s="33">
        <f>IF('multi-step tree'!E20="","",MAX('Net Cash Flow'!E20+(p*F19+(1-p)*F21)*EXP(-rf),0))</f>
      </c>
      <c r="F20" s="33">
        <f>IF('multi-step tree'!F20="","",MAX('Net Cash Flow'!F20+(p*G19+(1-p)*G21)*EXP(-rf),0))</f>
      </c>
      <c r="G20" s="33">
        <f>IF('multi-step tree'!G20="","",MAX('Net Cash Flow'!G20+(p*H19+(1-p)*H21)*EXP(-rf),0))</f>
      </c>
      <c r="H20" s="33">
        <f>IF('multi-step tree'!H20="","",MAX('Net Cash Flow'!H20+(p*I19+(1-p)*I21)*EXP(-rf),0))</f>
      </c>
      <c r="I20" s="33">
        <f>IF('multi-step tree'!I20="","",MAX('Net Cash Flow'!I20+(p*J19+(1-p)*J21)*EXP(-rf),0))</f>
        <v>0</v>
      </c>
      <c r="J20" s="33">
        <f>IF('multi-step tree'!J20="","",MAX('Net Cash Flow'!J20+(p*K19+(1-p)*K21)*EXP(-rf),0))</f>
      </c>
      <c r="K20" s="33">
        <f>IF('multi-step tree'!K20="","",MAX('Net Cash Flow'!K20,0))</f>
        <v>0</v>
      </c>
    </row>
    <row r="21" spans="2:11" ht="12.75">
      <c r="B21" s="33">
        <f>IF('multi-step tree'!B21="","",MAX('Net Cash Flow'!B21+(p*C20+(1-p)*C22)*EXP(-rf),0))</f>
      </c>
      <c r="C21" s="33">
        <f>IF('multi-step tree'!C21="","",MAX('Net Cash Flow'!C21+(p*D20+(1-p)*D22)*EXP(-rf),0))</f>
      </c>
      <c r="D21" s="33">
        <f>IF('multi-step tree'!D21="","",MAX('Net Cash Flow'!D21+(p*E20+(1-p)*E22)*EXP(-rf),0))</f>
      </c>
      <c r="E21" s="33">
        <f>IF('multi-step tree'!E21="","",MAX('Net Cash Flow'!E21+(p*F20+(1-p)*F22)*EXP(-rf),0))</f>
      </c>
      <c r="F21" s="33">
        <f>IF('multi-step tree'!F21="","",MAX('Net Cash Flow'!F21+(p*G20+(1-p)*G22)*EXP(-rf),0))</f>
      </c>
      <c r="G21" s="33">
        <f>IF('multi-step tree'!G21="","",MAX('Net Cash Flow'!G21+(p*H20+(1-p)*H22)*EXP(-rf),0))</f>
      </c>
      <c r="H21" s="33">
        <f>IF('multi-step tree'!H21="","",MAX('Net Cash Flow'!H21+(p*I20+(1-p)*I22)*EXP(-rf),0))</f>
      </c>
      <c r="I21" s="33">
        <f>IF('multi-step tree'!I21="","",MAX('Net Cash Flow'!I21+(p*J20+(1-p)*J22)*EXP(-rf),0))</f>
      </c>
      <c r="J21" s="33">
        <f>IF('multi-step tree'!J21="","",MAX('Net Cash Flow'!J21+(p*K20+(1-p)*K22)*EXP(-rf),0))</f>
        <v>0</v>
      </c>
      <c r="K21" s="33">
        <f>IF('multi-step tree'!K21="","",MAX('Net Cash Flow'!K21,0))</f>
      </c>
    </row>
    <row r="22" spans="2:11" ht="12.75">
      <c r="B22" s="33">
        <f>IF('multi-step tree'!B22="","",MAX('Net Cash Flow'!B22+(p*C21+(1-p)*C23)*EXP(-rf),0))</f>
      </c>
      <c r="C22" s="33">
        <f>IF('multi-step tree'!C22="","",MAX('Net Cash Flow'!C22+(p*D21+(1-p)*D23)*EXP(-rf),0))</f>
      </c>
      <c r="D22" s="33">
        <f>IF('multi-step tree'!D22="","",MAX('Net Cash Flow'!D22+(p*E21+(1-p)*E23)*EXP(-rf),0))</f>
      </c>
      <c r="E22" s="33">
        <f>IF('multi-step tree'!E22="","",MAX('Net Cash Flow'!E22+(p*F21+(1-p)*F23)*EXP(-rf),0))</f>
      </c>
      <c r="F22" s="33">
        <f>IF('multi-step tree'!F22="","",MAX('Net Cash Flow'!F22+(p*G21+(1-p)*G23)*EXP(-rf),0))</f>
      </c>
      <c r="G22" s="33">
        <f>IF('multi-step tree'!G22="","",MAX('Net Cash Flow'!G22+(p*H21+(1-p)*H23)*EXP(-rf),0))</f>
      </c>
      <c r="H22" s="33">
        <f>IF('multi-step tree'!H22="","",MAX('Net Cash Flow'!H22+(p*I21+(1-p)*I23)*EXP(-rf),0))</f>
      </c>
      <c r="I22" s="33">
        <f>IF('multi-step tree'!I22="","",MAX('Net Cash Flow'!I22+(p*J21+(1-p)*J23)*EXP(-rf),0))</f>
      </c>
      <c r="J22" s="33">
        <f>IF('multi-step tree'!J22="","",MAX('Net Cash Flow'!J22+(p*K21+(1-p)*K23)*EXP(-rf),0))</f>
      </c>
      <c r="K22" s="33">
        <f>IF('multi-step tree'!K22="","",MAX('Net Cash Flow'!K22,0))</f>
        <v>0</v>
      </c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6" spans="1:11" ht="12.75">
      <c r="A26" s="2" t="s">
        <v>75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2.75">
      <c r="A28" t="s">
        <v>76</v>
      </c>
    </row>
    <row r="30" spans="1:11" ht="12.75">
      <c r="A30" s="1"/>
      <c r="B30" s="33">
        <f>IF('multi-step tree'!B4="","",IF(B4&gt;0,1,0))</f>
      </c>
      <c r="C30" s="33">
        <f>IF('multi-step tree'!C4="","",IF(C4&gt;0,1,0))</f>
      </c>
      <c r="D30" s="33">
        <f>IF('multi-step tree'!D4="","",IF(D4&gt;0,1,0))</f>
      </c>
      <c r="E30" s="33">
        <f>IF('multi-step tree'!E4="","",IF(E4&gt;0,1,0))</f>
      </c>
      <c r="F30" s="33">
        <f>IF('multi-step tree'!F4="","",IF(F4&gt;0,1,0))</f>
      </c>
      <c r="G30" s="33">
        <f>IF('multi-step tree'!G4="","",IF(G4&gt;0,1,0))</f>
      </c>
      <c r="H30" s="33">
        <f>IF('multi-step tree'!H4="","",IF(H4&gt;0,1,0))</f>
      </c>
      <c r="I30" s="33">
        <f>IF('multi-step tree'!I4="","",IF(I4&gt;0,1,0))</f>
      </c>
      <c r="J30" s="33">
        <f>IF('multi-step tree'!J4="","",IF(J4&gt;0,1,0))</f>
      </c>
      <c r="K30" s="33">
        <f>IF('multi-step tree'!K4="","",IF(K4&gt;0,1,0))</f>
        <v>1</v>
      </c>
    </row>
    <row r="31" spans="2:11" ht="12.75">
      <c r="B31" s="33">
        <f>IF('multi-step tree'!B5="","",IF(B5&gt;0,1,0))</f>
      </c>
      <c r="C31" s="33">
        <f>IF('multi-step tree'!C5="","",IF(C5&gt;0,1,0))</f>
      </c>
      <c r="D31" s="33">
        <f>IF('multi-step tree'!D5="","",IF(D5&gt;0,1,0))</f>
      </c>
      <c r="E31" s="33">
        <f>IF('multi-step tree'!E5="","",IF(E5&gt;0,1,0))</f>
      </c>
      <c r="F31" s="33">
        <f>IF('multi-step tree'!F5="","",IF(F5&gt;0,1,0))</f>
      </c>
      <c r="G31" s="33">
        <f>IF('multi-step tree'!G5="","",IF(G5&gt;0,1,0))</f>
      </c>
      <c r="H31" s="33">
        <f>IF('multi-step tree'!H5="","",IF(H5&gt;0,1,0))</f>
      </c>
      <c r="I31" s="33">
        <f>IF('multi-step tree'!I5="","",IF(I5&gt;0,1,0))</f>
      </c>
      <c r="J31" s="33">
        <f>IF('multi-step tree'!J5="","",IF(J5&gt;0,1,0))</f>
        <v>1</v>
      </c>
      <c r="K31" s="33">
        <f>IF('multi-step tree'!K5="","",IF(K5&gt;0,1,0))</f>
      </c>
    </row>
    <row r="32" spans="2:11" ht="12.75">
      <c r="B32" s="33">
        <f>IF('multi-step tree'!B6="","",IF(B6&gt;0,1,0))</f>
      </c>
      <c r="C32" s="33">
        <f>IF('multi-step tree'!C6="","",IF(C6&gt;0,1,0))</f>
      </c>
      <c r="D32" s="33">
        <f>IF('multi-step tree'!D6="","",IF(D6&gt;0,1,0))</f>
      </c>
      <c r="E32" s="33">
        <f>IF('multi-step tree'!E6="","",IF(E6&gt;0,1,0))</f>
      </c>
      <c r="F32" s="33">
        <f>IF('multi-step tree'!F6="","",IF(F6&gt;0,1,0))</f>
      </c>
      <c r="G32" s="33">
        <f>IF('multi-step tree'!G6="","",IF(G6&gt;0,1,0))</f>
      </c>
      <c r="H32" s="33">
        <f>IF('multi-step tree'!H6="","",IF(H6&gt;0,1,0))</f>
      </c>
      <c r="I32" s="33">
        <f>IF('multi-step tree'!I6="","",IF(I6&gt;0,1,0))</f>
        <v>1</v>
      </c>
      <c r="J32" s="33">
        <f>IF('multi-step tree'!J6="","",IF(J6&gt;0,1,0))</f>
      </c>
      <c r="K32" s="33">
        <f>IF('multi-step tree'!K6="","",IF(K6&gt;0,1,0))</f>
        <v>1</v>
      </c>
    </row>
    <row r="33" spans="2:11" ht="12.75">
      <c r="B33" s="33">
        <f>IF('multi-step tree'!B7="","",IF(B7&gt;0,1,0))</f>
      </c>
      <c r="C33" s="33">
        <f>IF('multi-step tree'!C7="","",IF(C7&gt;0,1,0))</f>
      </c>
      <c r="D33" s="33">
        <f>IF('multi-step tree'!D7="","",IF(D7&gt;0,1,0))</f>
      </c>
      <c r="E33" s="33">
        <f>IF('multi-step tree'!E7="","",IF(E7&gt;0,1,0))</f>
      </c>
      <c r="F33" s="33">
        <f>IF('multi-step tree'!F7="","",IF(F7&gt;0,1,0))</f>
      </c>
      <c r="G33" s="33">
        <f>IF('multi-step tree'!G7="","",IF(G7&gt;0,1,0))</f>
      </c>
      <c r="H33" s="33">
        <f>IF('multi-step tree'!H7="","",IF(H7&gt;0,1,0))</f>
        <v>1</v>
      </c>
      <c r="I33" s="33">
        <f>IF('multi-step tree'!I7="","",IF(I7&gt;0,1,0))</f>
      </c>
      <c r="J33" s="33">
        <f>IF('multi-step tree'!J7="","",IF(J7&gt;0,1,0))</f>
        <v>1</v>
      </c>
      <c r="K33" s="33">
        <f>IF('multi-step tree'!K7="","",IF(K7&gt;0,1,0))</f>
      </c>
    </row>
    <row r="34" spans="2:11" ht="12.75">
      <c r="B34" s="33">
        <f>IF('multi-step tree'!B8="","",IF(B8&gt;0,1,0))</f>
      </c>
      <c r="C34" s="33">
        <f>IF('multi-step tree'!C8="","",IF(C8&gt;0,1,0))</f>
      </c>
      <c r="D34" s="33">
        <f>IF('multi-step tree'!D8="","",IF(D8&gt;0,1,0))</f>
      </c>
      <c r="E34" s="33">
        <f>IF('multi-step tree'!E8="","",IF(E8&gt;0,1,0))</f>
      </c>
      <c r="F34" s="33">
        <f>IF('multi-step tree'!F8="","",IF(F8&gt;0,1,0))</f>
      </c>
      <c r="G34" s="33">
        <f>IF('multi-step tree'!G8="","",IF(G8&gt;0,1,0))</f>
        <v>1</v>
      </c>
      <c r="H34" s="33">
        <f>IF('multi-step tree'!H8="","",IF(H8&gt;0,1,0))</f>
      </c>
      <c r="I34" s="33">
        <f>IF('multi-step tree'!I8="","",IF(I8&gt;0,1,0))</f>
        <v>1</v>
      </c>
      <c r="J34" s="33">
        <f>IF('multi-step tree'!J8="","",IF(J8&gt;0,1,0))</f>
      </c>
      <c r="K34" s="33">
        <f>IF('multi-step tree'!K8="","",IF(K8&gt;0,1,0))</f>
        <v>1</v>
      </c>
    </row>
    <row r="35" spans="2:11" ht="12.75">
      <c r="B35" s="33">
        <f>IF('multi-step tree'!B9="","",IF(B9&gt;0,1,0))</f>
      </c>
      <c r="C35" s="33">
        <f>IF('multi-step tree'!C9="","",IF(C9&gt;0,1,0))</f>
      </c>
      <c r="D35" s="33">
        <f>IF('multi-step tree'!D9="","",IF(D9&gt;0,1,0))</f>
      </c>
      <c r="E35" s="33">
        <f>IF('multi-step tree'!E9="","",IF(E9&gt;0,1,0))</f>
      </c>
      <c r="F35" s="33">
        <f>IF('multi-step tree'!F9="","",IF(F9&gt;0,1,0))</f>
        <v>1</v>
      </c>
      <c r="G35" s="33">
        <f>IF('multi-step tree'!G9="","",IF(G9&gt;0,1,0))</f>
      </c>
      <c r="H35" s="33">
        <f>IF('multi-step tree'!H9="","",IF(H9&gt;0,1,0))</f>
        <v>1</v>
      </c>
      <c r="I35" s="33">
        <f>IF('multi-step tree'!I9="","",IF(I9&gt;0,1,0))</f>
      </c>
      <c r="J35" s="33">
        <f>IF('multi-step tree'!J9="","",IF(J9&gt;0,1,0))</f>
        <v>1</v>
      </c>
      <c r="K35" s="33">
        <f>IF('multi-step tree'!K9="","",IF(K9&gt;0,1,0))</f>
      </c>
    </row>
    <row r="36" spans="2:11" ht="12.75">
      <c r="B36" s="33">
        <f>IF('multi-step tree'!B10="","",IF(B10&gt;0,1,0))</f>
      </c>
      <c r="C36" s="33">
        <f>IF('multi-step tree'!C10="","",IF(C10&gt;0,1,0))</f>
      </c>
      <c r="D36" s="33">
        <f>IF('multi-step tree'!D10="","",IF(D10&gt;0,1,0))</f>
      </c>
      <c r="E36" s="33">
        <f>IF('multi-step tree'!E10="","",IF(E10&gt;0,1,0))</f>
        <v>1</v>
      </c>
      <c r="F36" s="33">
        <f>IF('multi-step tree'!F10="","",IF(F10&gt;0,1,0))</f>
      </c>
      <c r="G36" s="33">
        <f>IF('multi-step tree'!G10="","",IF(G10&gt;0,1,0))</f>
        <v>1</v>
      </c>
      <c r="H36" s="33">
        <f>IF('multi-step tree'!H10="","",IF(H10&gt;0,1,0))</f>
      </c>
      <c r="I36" s="33">
        <f>IF('multi-step tree'!I10="","",IF(I10&gt;0,1,0))</f>
        <v>1</v>
      </c>
      <c r="J36" s="33">
        <f>IF('multi-step tree'!J10="","",IF(J10&gt;0,1,0))</f>
      </c>
      <c r="K36" s="33">
        <f>IF('multi-step tree'!K10="","",IF(K10&gt;0,1,0))</f>
        <v>1</v>
      </c>
    </row>
    <row r="37" spans="2:11" ht="12.75">
      <c r="B37" s="33">
        <f>IF('multi-step tree'!B11="","",IF(B11&gt;0,1,0))</f>
      </c>
      <c r="C37" s="33">
        <f>IF('multi-step tree'!C11="","",IF(C11&gt;0,1,0))</f>
      </c>
      <c r="D37" s="33">
        <f>IF('multi-step tree'!D11="","",IF(D11&gt;0,1,0))</f>
        <v>1</v>
      </c>
      <c r="E37" s="33">
        <f>IF('multi-step tree'!E11="","",IF(E11&gt;0,1,0))</f>
      </c>
      <c r="F37" s="33">
        <f>IF('multi-step tree'!F11="","",IF(F11&gt;0,1,0))</f>
        <v>1</v>
      </c>
      <c r="G37" s="33">
        <f>IF('multi-step tree'!G11="","",IF(G11&gt;0,1,0))</f>
      </c>
      <c r="H37" s="33">
        <f>IF('multi-step tree'!H11="","",IF(H11&gt;0,1,0))</f>
        <v>1</v>
      </c>
      <c r="I37" s="33">
        <f>IF('multi-step tree'!I11="","",IF(I11&gt;0,1,0))</f>
      </c>
      <c r="J37" s="33">
        <f>IF('multi-step tree'!J11="","",IF(J11&gt;0,1,0))</f>
        <v>1</v>
      </c>
      <c r="K37" s="33">
        <f>IF('multi-step tree'!K11="","",IF(K11&gt;0,1,0))</f>
      </c>
    </row>
    <row r="38" spans="1:11" ht="12.75">
      <c r="A38" s="4"/>
      <c r="B38" s="33">
        <f>IF('multi-step tree'!B12="","",IF(B12&gt;0,1,0))</f>
      </c>
      <c r="C38" s="33">
        <f>IF('multi-step tree'!C12="","",IF(C12&gt;0,1,0))</f>
        <v>1</v>
      </c>
      <c r="D38" s="33">
        <f>IF('multi-step tree'!D12="","",IF(D12&gt;0,1,0))</f>
      </c>
      <c r="E38" s="33">
        <f>IF('multi-step tree'!E12="","",IF(E12&gt;0,1,0))</f>
        <v>1</v>
      </c>
      <c r="F38" s="33">
        <f>IF('multi-step tree'!F12="","",IF(F12&gt;0,1,0))</f>
      </c>
      <c r="G38" s="33">
        <f>IF('multi-step tree'!G12="","",IF(G12&gt;0,1,0))</f>
        <v>1</v>
      </c>
      <c r="H38" s="33">
        <f>IF('multi-step tree'!H12="","",IF(H12&gt;0,1,0))</f>
      </c>
      <c r="I38" s="33">
        <f>IF('multi-step tree'!I12="","",IF(I12&gt;0,1,0))</f>
        <v>1</v>
      </c>
      <c r="J38" s="33">
        <f>IF('multi-step tree'!J12="","",IF(J12&gt;0,1,0))</f>
      </c>
      <c r="K38" s="33">
        <f>IF('multi-step tree'!K12="","",IF(K12&gt;0,1,0))</f>
        <v>1</v>
      </c>
    </row>
    <row r="39" spans="2:11" ht="12.75">
      <c r="B39" s="33">
        <f>IF('multi-step tree'!B13="","",IF(B13&gt;0,1,0))</f>
        <v>1</v>
      </c>
      <c r="C39" s="33">
        <f>IF('multi-step tree'!C13="","",IF(C13&gt;0,1,0))</f>
      </c>
      <c r="D39" s="33">
        <f>IF('multi-step tree'!D13="","",IF(D13&gt;0,1,0))</f>
        <v>1</v>
      </c>
      <c r="E39" s="33">
        <f>IF('multi-step tree'!E13="","",IF(E13&gt;0,1,0))</f>
      </c>
      <c r="F39" s="33">
        <f>IF('multi-step tree'!F13="","",IF(F13&gt;0,1,0))</f>
        <v>1</v>
      </c>
      <c r="G39" s="33">
        <f>IF('multi-step tree'!G13="","",IF(G13&gt;0,1,0))</f>
      </c>
      <c r="H39" s="33">
        <f>IF('multi-step tree'!H13="","",IF(H13&gt;0,1,0))</f>
        <v>1</v>
      </c>
      <c r="I39" s="33">
        <f>IF('multi-step tree'!I13="","",IF(I13&gt;0,1,0))</f>
      </c>
      <c r="J39" s="33">
        <f>IF('multi-step tree'!J13="","",IF(J13&gt;0,1,0))</f>
        <v>1</v>
      </c>
      <c r="K39" s="33">
        <f>IF('multi-step tree'!K13="","",IF(K13&gt;0,1,0))</f>
      </c>
    </row>
    <row r="40" spans="2:11" ht="12.75">
      <c r="B40" s="33">
        <f>IF('multi-step tree'!B14="","",IF(B14&gt;0,1,0))</f>
      </c>
      <c r="C40" s="33">
        <f>IF('multi-step tree'!C14="","",IF(C14&gt;0,1,0))</f>
        <v>1</v>
      </c>
      <c r="D40" s="33">
        <f>IF('multi-step tree'!D14="","",IF(D14&gt;0,1,0))</f>
      </c>
      <c r="E40" s="33">
        <f>IF('multi-step tree'!E14="","",IF(E14&gt;0,1,0))</f>
        <v>1</v>
      </c>
      <c r="F40" s="33">
        <f>IF('multi-step tree'!F14="","",IF(F14&gt;0,1,0))</f>
      </c>
      <c r="G40" s="33">
        <f>IF('multi-step tree'!G14="","",IF(G14&gt;0,1,0))</f>
        <v>1</v>
      </c>
      <c r="H40" s="33">
        <f>IF('multi-step tree'!H14="","",IF(H14&gt;0,1,0))</f>
      </c>
      <c r="I40" s="33">
        <f>IF('multi-step tree'!I14="","",IF(I14&gt;0,1,0))</f>
        <v>1</v>
      </c>
      <c r="J40" s="33">
        <f>IF('multi-step tree'!J14="","",IF(J14&gt;0,1,0))</f>
      </c>
      <c r="K40" s="33">
        <f>IF('multi-step tree'!K14="","",IF(K14&gt;0,1,0))</f>
        <v>1</v>
      </c>
    </row>
    <row r="41" spans="2:11" ht="12.75">
      <c r="B41" s="33">
        <f>IF('multi-step tree'!B15="","",IF(B15&gt;0,1,0))</f>
      </c>
      <c r="C41" s="33">
        <f>IF('multi-step tree'!C15="","",IF(C15&gt;0,1,0))</f>
      </c>
      <c r="D41" s="33">
        <f>IF('multi-step tree'!D15="","",IF(D15&gt;0,1,0))</f>
        <v>1</v>
      </c>
      <c r="E41" s="33">
        <f>IF('multi-step tree'!E15="","",IF(E15&gt;0,1,0))</f>
      </c>
      <c r="F41" s="33">
        <f>IF('multi-step tree'!F15="","",IF(F15&gt;0,1,0))</f>
        <v>1</v>
      </c>
      <c r="G41" s="33">
        <f>IF('multi-step tree'!G15="","",IF(G15&gt;0,1,0))</f>
      </c>
      <c r="H41" s="33">
        <f>IF('multi-step tree'!H15="","",IF(H15&gt;0,1,0))</f>
        <v>1</v>
      </c>
      <c r="I41" s="33">
        <f>IF('multi-step tree'!I15="","",IF(I15&gt;0,1,0))</f>
      </c>
      <c r="J41" s="33">
        <f>IF('multi-step tree'!J15="","",IF(J15&gt;0,1,0))</f>
        <v>1</v>
      </c>
      <c r="K41" s="33">
        <f>IF('multi-step tree'!K15="","",IF(K15&gt;0,1,0))</f>
      </c>
    </row>
    <row r="42" spans="2:11" ht="12.75">
      <c r="B42" s="33">
        <f>IF('multi-step tree'!B16="","",IF(B16&gt;0,1,0))</f>
      </c>
      <c r="C42" s="33">
        <f>IF('multi-step tree'!C16="","",IF(C16&gt;0,1,0))</f>
      </c>
      <c r="D42" s="33">
        <f>IF('multi-step tree'!D16="","",IF(D16&gt;0,1,0))</f>
      </c>
      <c r="E42" s="33">
        <f>IF('multi-step tree'!E16="","",IF(E16&gt;0,1,0))</f>
        <v>0</v>
      </c>
      <c r="F42" s="33">
        <f>IF('multi-step tree'!F16="","",IF(F16&gt;0,1,0))</f>
      </c>
      <c r="G42" s="33">
        <f>IF('multi-step tree'!G16="","",IF(G16&gt;0,1,0))</f>
        <v>0</v>
      </c>
      <c r="H42" s="33">
        <f>IF('multi-step tree'!H16="","",IF(H16&gt;0,1,0))</f>
      </c>
      <c r="I42" s="33">
        <f>IF('multi-step tree'!I16="","",IF(I16&gt;0,1,0))</f>
        <v>0</v>
      </c>
      <c r="J42" s="33">
        <f>IF('multi-step tree'!J16="","",IF(J16&gt;0,1,0))</f>
      </c>
      <c r="K42" s="33">
        <f>IF('multi-step tree'!K16="","",IF(K16&gt;0,1,0))</f>
        <v>0</v>
      </c>
    </row>
    <row r="43" spans="2:11" ht="12.75">
      <c r="B43" s="33">
        <f>IF('multi-step tree'!B17="","",IF(B17&gt;0,1,0))</f>
      </c>
      <c r="C43" s="33">
        <f>IF('multi-step tree'!C17="","",IF(C17&gt;0,1,0))</f>
      </c>
      <c r="D43" s="33">
        <f>IF('multi-step tree'!D17="","",IF(D17&gt;0,1,0))</f>
      </c>
      <c r="E43" s="33">
        <f>IF('multi-step tree'!E17="","",IF(E17&gt;0,1,0))</f>
      </c>
      <c r="F43" s="33">
        <f>IF('multi-step tree'!F17="","",IF(F17&gt;0,1,0))</f>
        <v>0</v>
      </c>
      <c r="G43" s="33">
        <f>IF('multi-step tree'!G17="","",IF(G17&gt;0,1,0))</f>
      </c>
      <c r="H43" s="33">
        <f>IF('multi-step tree'!H17="","",IF(H17&gt;0,1,0))</f>
        <v>0</v>
      </c>
      <c r="I43" s="33">
        <f>IF('multi-step tree'!I17="","",IF(I17&gt;0,1,0))</f>
      </c>
      <c r="J43" s="33">
        <f>IF('multi-step tree'!J17="","",IF(J17&gt;0,1,0))</f>
        <v>0</v>
      </c>
      <c r="K43" s="33">
        <f>IF('multi-step tree'!K17="","",IF(K17&gt;0,1,0))</f>
      </c>
    </row>
    <row r="44" spans="2:11" ht="12.75">
      <c r="B44" s="33">
        <f>IF('multi-step tree'!B18="","",IF(B18&gt;0,1,0))</f>
      </c>
      <c r="C44" s="33">
        <f>IF('multi-step tree'!C18="","",IF(C18&gt;0,1,0))</f>
      </c>
      <c r="D44" s="33">
        <f>IF('multi-step tree'!D18="","",IF(D18&gt;0,1,0))</f>
      </c>
      <c r="E44" s="33">
        <f>IF('multi-step tree'!E18="","",IF(E18&gt;0,1,0))</f>
      </c>
      <c r="F44" s="33">
        <f>IF('multi-step tree'!F18="","",IF(F18&gt;0,1,0))</f>
      </c>
      <c r="G44" s="33">
        <f>IF('multi-step tree'!G18="","",IF(G18&gt;0,1,0))</f>
        <v>0</v>
      </c>
      <c r="H44" s="33">
        <f>IF('multi-step tree'!H18="","",IF(H18&gt;0,1,0))</f>
      </c>
      <c r="I44" s="33">
        <f>IF('multi-step tree'!I18="","",IF(I18&gt;0,1,0))</f>
        <v>0</v>
      </c>
      <c r="J44" s="33">
        <f>IF('multi-step tree'!J18="","",IF(J18&gt;0,1,0))</f>
      </c>
      <c r="K44" s="33">
        <f>IF('multi-step tree'!K18="","",IF(K18&gt;0,1,0))</f>
        <v>0</v>
      </c>
    </row>
    <row r="45" spans="2:11" ht="12.75">
      <c r="B45" s="33">
        <f>IF('multi-step tree'!B19="","",IF(B19&gt;0,1,0))</f>
      </c>
      <c r="C45" s="33">
        <f>IF('multi-step tree'!C19="","",IF(C19&gt;0,1,0))</f>
      </c>
      <c r="D45" s="33">
        <f>IF('multi-step tree'!D19="","",IF(D19&gt;0,1,0))</f>
      </c>
      <c r="E45" s="33">
        <f>IF('multi-step tree'!E19="","",IF(E19&gt;0,1,0))</f>
      </c>
      <c r="F45" s="33">
        <f>IF('multi-step tree'!F19="","",IF(F19&gt;0,1,0))</f>
      </c>
      <c r="G45" s="33">
        <f>IF('multi-step tree'!G19="","",IF(G19&gt;0,1,0))</f>
      </c>
      <c r="H45" s="33">
        <f>IF('multi-step tree'!H19="","",IF(H19&gt;0,1,0))</f>
        <v>0</v>
      </c>
      <c r="I45" s="33">
        <f>IF('multi-step tree'!I19="","",IF(I19&gt;0,1,0))</f>
      </c>
      <c r="J45" s="33">
        <f>IF('multi-step tree'!J19="","",IF(J19&gt;0,1,0))</f>
        <v>0</v>
      </c>
      <c r="K45" s="33">
        <f>IF('multi-step tree'!K19="","",IF(K19&gt;0,1,0))</f>
      </c>
    </row>
    <row r="46" spans="2:11" ht="12.75">
      <c r="B46" s="33">
        <f>IF('multi-step tree'!B20="","",IF(B20&gt;0,1,0))</f>
      </c>
      <c r="C46" s="33">
        <f>IF('multi-step tree'!C20="","",IF(C20&gt;0,1,0))</f>
      </c>
      <c r="D46" s="33">
        <f>IF('multi-step tree'!D20="","",IF(D20&gt;0,1,0))</f>
      </c>
      <c r="E46" s="33">
        <f>IF('multi-step tree'!E20="","",IF(E20&gt;0,1,0))</f>
      </c>
      <c r="F46" s="33">
        <f>IF('multi-step tree'!F20="","",IF(F20&gt;0,1,0))</f>
      </c>
      <c r="G46" s="33">
        <f>IF('multi-step tree'!G20="","",IF(G20&gt;0,1,0))</f>
      </c>
      <c r="H46" s="33">
        <f>IF('multi-step tree'!H20="","",IF(H20&gt;0,1,0))</f>
      </c>
      <c r="I46" s="33">
        <f>IF('multi-step tree'!I20="","",IF(I20&gt;0,1,0))</f>
        <v>0</v>
      </c>
      <c r="J46" s="33">
        <f>IF('multi-step tree'!J20="","",IF(J20&gt;0,1,0))</f>
      </c>
      <c r="K46" s="33">
        <f>IF('multi-step tree'!K20="","",IF(K20&gt;0,1,0))</f>
        <v>0</v>
      </c>
    </row>
    <row r="47" spans="2:11" ht="12.75">
      <c r="B47" s="33">
        <f>IF('multi-step tree'!B21="","",IF(B21&gt;0,1,0))</f>
      </c>
      <c r="C47" s="33">
        <f>IF('multi-step tree'!C21="","",IF(C21&gt;0,1,0))</f>
      </c>
      <c r="D47" s="33">
        <f>IF('multi-step tree'!D21="","",IF(D21&gt;0,1,0))</f>
      </c>
      <c r="E47" s="33">
        <f>IF('multi-step tree'!E21="","",IF(E21&gt;0,1,0))</f>
      </c>
      <c r="F47" s="33">
        <f>IF('multi-step tree'!F21="","",IF(F21&gt;0,1,0))</f>
      </c>
      <c r="G47" s="33">
        <f>IF('multi-step tree'!G21="","",IF(G21&gt;0,1,0))</f>
      </c>
      <c r="H47" s="33">
        <f>IF('multi-step tree'!H21="","",IF(H21&gt;0,1,0))</f>
      </c>
      <c r="I47" s="33">
        <f>IF('multi-step tree'!I21="","",IF(I21&gt;0,1,0))</f>
      </c>
      <c r="J47" s="33">
        <f>IF('multi-step tree'!J21="","",IF(J21&gt;0,1,0))</f>
        <v>0</v>
      </c>
      <c r="K47" s="33">
        <f>IF('multi-step tree'!K21="","",IF(K21&gt;0,1,0))</f>
      </c>
    </row>
    <row r="48" spans="2:11" ht="12.75">
      <c r="B48" s="33">
        <f>IF('multi-step tree'!B22="","",IF(B22&gt;0,1,0))</f>
      </c>
      <c r="C48" s="33">
        <f>IF('multi-step tree'!C22="","",IF(C22&gt;0,1,0))</f>
      </c>
      <c r="D48" s="33">
        <f>IF('multi-step tree'!D22="","",IF(D22&gt;0,1,0))</f>
      </c>
      <c r="E48" s="33">
        <f>IF('multi-step tree'!E22="","",IF(E22&gt;0,1,0))</f>
      </c>
      <c r="F48" s="33">
        <f>IF('multi-step tree'!F22="","",IF(F22&gt;0,1,0))</f>
      </c>
      <c r="G48" s="33">
        <f>IF('multi-step tree'!G22="","",IF(G22&gt;0,1,0))</f>
      </c>
      <c r="H48" s="33">
        <f>IF('multi-step tree'!H22="","",IF(H22&gt;0,1,0))</f>
      </c>
      <c r="I48" s="33">
        <f>IF('multi-step tree'!I22="","",IF(I22&gt;0,1,0))</f>
      </c>
      <c r="J48" s="33">
        <f>IF('multi-step tree'!J22="","",IF(J22&gt;0,1,0))</f>
      </c>
      <c r="K48" s="33">
        <f>IF('multi-step tree'!K22="","",IF(K22&gt;0,1,0))</f>
        <v>0</v>
      </c>
    </row>
    <row r="49" spans="2:11" ht="12.7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4" ht="12.75">
      <c r="A54" t="s">
        <v>77</v>
      </c>
    </row>
    <row r="55" ht="12.75">
      <c r="B55" s="33">
        <f>B13-'Net Cash Flow'!B67</f>
        <v>7816042.854124121</v>
      </c>
    </row>
    <row r="60" ht="12.75">
      <c r="A60" t="s">
        <v>78</v>
      </c>
    </row>
    <row r="61" spans="2:12" ht="12.75">
      <c r="B61" s="33">
        <f>IF('multi-step tree'!B4="","",B4-'Net Cash Flow'!B58)</f>
      </c>
      <c r="C61" s="33">
        <f>IF('multi-step tree'!C4="","",C4-'Net Cash Flow'!C58)</f>
      </c>
      <c r="D61" s="33">
        <f>IF('multi-step tree'!D4="","",D4-'Net Cash Flow'!D58)</f>
      </c>
      <c r="E61" s="33">
        <f>IF('multi-step tree'!E4="","",E4-'Net Cash Flow'!E58)</f>
      </c>
      <c r="F61" s="33">
        <f>IF('multi-step tree'!F4="","",F4-'Net Cash Flow'!F58)</f>
      </c>
      <c r="G61" s="33">
        <f>IF('multi-step tree'!G4="","",G4-'Net Cash Flow'!G58)</f>
      </c>
      <c r="H61" s="33">
        <f>IF('multi-step tree'!H4="","",H4-'Net Cash Flow'!H58)</f>
      </c>
      <c r="I61" s="33">
        <f>IF('multi-step tree'!I4="","",I4-'Net Cash Flow'!I58)</f>
      </c>
      <c r="J61" s="33">
        <f>IF('multi-step tree'!J4="","",J4-'Net Cash Flow'!J58)</f>
      </c>
      <c r="K61" s="33">
        <f>IF('multi-step tree'!K4="","",K4-'Net Cash Flow'!K58)</f>
        <v>0</v>
      </c>
      <c r="L61" s="33"/>
    </row>
    <row r="62" spans="2:11" ht="12.75">
      <c r="B62" s="33">
        <f>IF('multi-step tree'!B5="","",B5-'Net Cash Flow'!B59)</f>
      </c>
      <c r="C62" s="33">
        <f>IF('multi-step tree'!C5="","",C5-'Net Cash Flow'!C59)</f>
      </c>
      <c r="D62" s="33">
        <f>IF('multi-step tree'!D5="","",D5-'Net Cash Flow'!D59)</f>
      </c>
      <c r="E62" s="33">
        <f>IF('multi-step tree'!E5="","",E5-'Net Cash Flow'!E59)</f>
      </c>
      <c r="F62" s="33">
        <f>IF('multi-step tree'!F5="","",F5-'Net Cash Flow'!F59)</f>
      </c>
      <c r="G62" s="33">
        <f>IF('multi-step tree'!G5="","",G5-'Net Cash Flow'!G59)</f>
      </c>
      <c r="H62" s="33">
        <f>IF('multi-step tree'!H5="","",H5-'Net Cash Flow'!H59)</f>
      </c>
      <c r="I62" s="33">
        <f>IF('multi-step tree'!I5="","",I5-'Net Cash Flow'!I59)</f>
      </c>
      <c r="J62" s="33">
        <f>IF('multi-step tree'!J5="","",J5-'Net Cash Flow'!J59)</f>
        <v>0</v>
      </c>
      <c r="K62" s="33">
        <f>IF('multi-step tree'!K5="","",K5-'Net Cash Flow'!K59)</f>
      </c>
    </row>
    <row r="63" spans="2:11" ht="12.75">
      <c r="B63" s="33">
        <f>IF('multi-step tree'!B6="","",B6-'Net Cash Flow'!B60)</f>
      </c>
      <c r="C63" s="33">
        <f>IF('multi-step tree'!C6="","",C6-'Net Cash Flow'!C60)</f>
      </c>
      <c r="D63" s="33">
        <f>IF('multi-step tree'!D6="","",D6-'Net Cash Flow'!D60)</f>
      </c>
      <c r="E63" s="33">
        <f>IF('multi-step tree'!E6="","",E6-'Net Cash Flow'!E60)</f>
      </c>
      <c r="F63" s="33">
        <f>IF('multi-step tree'!F6="","",F6-'Net Cash Flow'!F60)</f>
      </c>
      <c r="G63" s="33">
        <f>IF('multi-step tree'!G6="","",G6-'Net Cash Flow'!G60)</f>
      </c>
      <c r="H63" s="33">
        <f>IF('multi-step tree'!H6="","",H6-'Net Cash Flow'!H60)</f>
      </c>
      <c r="I63" s="33">
        <f>IF('multi-step tree'!I6="","",I6-'Net Cash Flow'!I60)</f>
        <v>0</v>
      </c>
      <c r="J63" s="33">
        <f>IF('multi-step tree'!J6="","",J6-'Net Cash Flow'!J60)</f>
      </c>
      <c r="K63" s="33">
        <f>IF('multi-step tree'!K6="","",K6-'Net Cash Flow'!K60)</f>
        <v>0</v>
      </c>
    </row>
    <row r="64" spans="2:11" ht="12.75">
      <c r="B64" s="33">
        <f>IF('multi-step tree'!B7="","",B7-'Net Cash Flow'!B61)</f>
      </c>
      <c r="C64" s="33">
        <f>IF('multi-step tree'!C7="","",C7-'Net Cash Flow'!C61)</f>
      </c>
      <c r="D64" s="33">
        <f>IF('multi-step tree'!D7="","",D7-'Net Cash Flow'!D61)</f>
      </c>
      <c r="E64" s="33">
        <f>IF('multi-step tree'!E7="","",E7-'Net Cash Flow'!E61)</f>
      </c>
      <c r="F64" s="33">
        <f>IF('multi-step tree'!F7="","",F7-'Net Cash Flow'!F61)</f>
      </c>
      <c r="G64" s="33">
        <f>IF('multi-step tree'!G7="","",G7-'Net Cash Flow'!G61)</f>
      </c>
      <c r="H64" s="33">
        <f>IF('multi-step tree'!H7="","",H7-'Net Cash Flow'!H61)</f>
        <v>0</v>
      </c>
      <c r="I64" s="33">
        <f>IF('multi-step tree'!I7="","",I7-'Net Cash Flow'!I61)</f>
      </c>
      <c r="J64" s="33">
        <f>IF('multi-step tree'!J7="","",J7-'Net Cash Flow'!J61)</f>
        <v>0</v>
      </c>
      <c r="K64" s="33">
        <f>IF('multi-step tree'!K7="","",K7-'Net Cash Flow'!K61)</f>
      </c>
    </row>
    <row r="65" spans="2:11" ht="12.75">
      <c r="B65" s="33">
        <f>IF('multi-step tree'!B8="","",B8-'Net Cash Flow'!B62)</f>
      </c>
      <c r="C65" s="33">
        <f>IF('multi-step tree'!C8="","",C8-'Net Cash Flow'!C62)</f>
      </c>
      <c r="D65" s="33">
        <f>IF('multi-step tree'!D8="","",D8-'Net Cash Flow'!D62)</f>
      </c>
      <c r="E65" s="33">
        <f>IF('multi-step tree'!E8="","",E8-'Net Cash Flow'!E62)</f>
      </c>
      <c r="F65" s="33">
        <f>IF('multi-step tree'!F8="","",F8-'Net Cash Flow'!F62)</f>
      </c>
      <c r="G65" s="33">
        <f>IF('multi-step tree'!G8="","",G8-'Net Cash Flow'!G62)</f>
        <v>0</v>
      </c>
      <c r="H65" s="33">
        <f>IF('multi-step tree'!H8="","",H8-'Net Cash Flow'!H62)</f>
      </c>
      <c r="I65" s="33">
        <f>IF('multi-step tree'!I8="","",I8-'Net Cash Flow'!I62)</f>
        <v>0</v>
      </c>
      <c r="J65" s="33">
        <f>IF('multi-step tree'!J8="","",J8-'Net Cash Flow'!J62)</f>
      </c>
      <c r="K65" s="33">
        <f>IF('multi-step tree'!K8="","",K8-'Net Cash Flow'!K62)</f>
        <v>0</v>
      </c>
    </row>
    <row r="66" spans="2:11" ht="12.75">
      <c r="B66" s="33">
        <f>IF('multi-step tree'!B9="","",B9-'Net Cash Flow'!B63)</f>
      </c>
      <c r="C66" s="33">
        <f>IF('multi-step tree'!C9="","",C9-'Net Cash Flow'!C63)</f>
      </c>
      <c r="D66" s="33">
        <f>IF('multi-step tree'!D9="","",D9-'Net Cash Flow'!D63)</f>
      </c>
      <c r="E66" s="33">
        <f>IF('multi-step tree'!E9="","",E9-'Net Cash Flow'!E63)</f>
      </c>
      <c r="F66" s="33">
        <f>IF('multi-step tree'!F9="","",F9-'Net Cash Flow'!F63)</f>
        <v>0</v>
      </c>
      <c r="G66" s="33">
        <f>IF('multi-step tree'!G9="","",G9-'Net Cash Flow'!G63)</f>
      </c>
      <c r="H66" s="33">
        <f>IF('multi-step tree'!H9="","",H9-'Net Cash Flow'!H63)</f>
        <v>0</v>
      </c>
      <c r="I66" s="33">
        <f>IF('multi-step tree'!I9="","",I9-'Net Cash Flow'!I63)</f>
      </c>
      <c r="J66" s="33">
        <f>IF('multi-step tree'!J9="","",J9-'Net Cash Flow'!J63)</f>
        <v>0</v>
      </c>
      <c r="K66" s="33">
        <f>IF('multi-step tree'!K9="","",K9-'Net Cash Flow'!K63)</f>
      </c>
    </row>
    <row r="67" spans="2:11" ht="12.75">
      <c r="B67" s="33">
        <f>IF('multi-step tree'!B10="","",B10-'Net Cash Flow'!B64)</f>
      </c>
      <c r="C67" s="33">
        <f>IF('multi-step tree'!C10="","",C10-'Net Cash Flow'!C64)</f>
      </c>
      <c r="D67" s="33">
        <f>IF('multi-step tree'!D10="","",D10-'Net Cash Flow'!D64)</f>
      </c>
      <c r="E67" s="33">
        <f>IF('multi-step tree'!E10="","",E10-'Net Cash Flow'!E64)</f>
        <v>81123.87319046259</v>
      </c>
      <c r="F67" s="33">
        <f>IF('multi-step tree'!F10="","",F10-'Net Cash Flow'!F64)</f>
      </c>
      <c r="G67" s="33">
        <f>IF('multi-step tree'!G10="","",G10-'Net Cash Flow'!G64)</f>
        <v>0</v>
      </c>
      <c r="H67" s="33">
        <f>IF('multi-step tree'!H10="","",H10-'Net Cash Flow'!H64)</f>
      </c>
      <c r="I67" s="33">
        <f>IF('multi-step tree'!I10="","",I10-'Net Cash Flow'!I64)</f>
        <v>0</v>
      </c>
      <c r="J67" s="33">
        <f>IF('multi-step tree'!J10="","",J10-'Net Cash Flow'!J64)</f>
      </c>
      <c r="K67" s="33">
        <f>IF('multi-step tree'!K10="","",K10-'Net Cash Flow'!K64)</f>
        <v>0</v>
      </c>
    </row>
    <row r="68" spans="2:11" ht="12.75">
      <c r="B68" s="33">
        <f>IF('multi-step tree'!B11="","",B11-'Net Cash Flow'!B65)</f>
      </c>
      <c r="C68" s="33">
        <f>IF('multi-step tree'!C11="","",C11-'Net Cash Flow'!C65)</f>
      </c>
      <c r="D68" s="33">
        <f>IF('multi-step tree'!D11="","",D11-'Net Cash Flow'!D65)</f>
        <v>681715.591647476</v>
      </c>
      <c r="E68" s="33">
        <f>IF('multi-step tree'!E11="","",E11-'Net Cash Flow'!E65)</f>
      </c>
      <c r="F68" s="33">
        <f>IF('multi-step tree'!F11="","",F11-'Net Cash Flow'!F65)</f>
        <v>144706.0945956558</v>
      </c>
      <c r="G68" s="33">
        <f>IF('multi-step tree'!G11="","",G11-'Net Cash Flow'!G65)</f>
      </c>
      <c r="H68" s="33">
        <f>IF('multi-step tree'!H11="","",H11-'Net Cash Flow'!H65)</f>
        <v>0</v>
      </c>
      <c r="I68" s="33">
        <f>IF('multi-step tree'!I11="","",I11-'Net Cash Flow'!I65)</f>
      </c>
      <c r="J68" s="33">
        <f>IF('multi-step tree'!J11="","",J11-'Net Cash Flow'!J65)</f>
        <v>0</v>
      </c>
      <c r="K68" s="33">
        <f>IF('multi-step tree'!K11="","",K11-'Net Cash Flow'!K65)</f>
      </c>
    </row>
    <row r="69" spans="1:11" ht="12.75">
      <c r="A69" s="4"/>
      <c r="B69" s="33">
        <f>IF('multi-step tree'!B12="","",B12-'Net Cash Flow'!B66)</f>
      </c>
      <c r="C69" s="33">
        <f>IF('multi-step tree'!C12="","",C12-'Net Cash Flow'!C66)</f>
        <v>2765968.4453826547</v>
      </c>
      <c r="D69" s="33">
        <f>IF('multi-step tree'!D12="","",D12-'Net Cash Flow'!D66)</f>
      </c>
      <c r="E69" s="33">
        <f>IF('multi-step tree'!E12="","",E12-'Net Cash Flow'!E66)</f>
        <v>1159497.010060504</v>
      </c>
      <c r="F69" s="33">
        <f>IF('multi-step tree'!F12="","",F12-'Net Cash Flow'!F66)</f>
      </c>
      <c r="G69" s="33">
        <f>IF('multi-step tree'!G12="","",G12-'Net Cash Flow'!G66)</f>
        <v>258121.9681654647</v>
      </c>
      <c r="H69" s="33">
        <f>IF('multi-step tree'!H12="","",H12-'Net Cash Flow'!H66)</f>
      </c>
      <c r="I69" s="33">
        <f>IF('multi-step tree'!I12="","",I12-'Net Cash Flow'!I66)</f>
        <v>0</v>
      </c>
      <c r="J69" s="33">
        <f>IF('multi-step tree'!J12="","",J12-'Net Cash Flow'!J66)</f>
      </c>
      <c r="K69" s="33">
        <f>IF('multi-step tree'!K12="","",K12-'Net Cash Flow'!K66)</f>
        <v>0</v>
      </c>
    </row>
    <row r="70" spans="2:11" ht="12.75">
      <c r="B70" s="33">
        <f>IF('multi-step tree'!B13="","",B13-'Net Cash Flow'!B67)</f>
        <v>7816042.854124121</v>
      </c>
      <c r="C70" s="33">
        <f>IF('multi-step tree'!C13="","",C13-'Net Cash Flow'!C67)</f>
      </c>
      <c r="D70" s="33">
        <f>IF('multi-step tree'!D13="","",D13-'Net Cash Flow'!D67)</f>
        <v>4458843.308146805</v>
      </c>
      <c r="E70" s="33">
        <f>IF('multi-step tree'!E13="","",E13-'Net Cash Flow'!E67)</f>
      </c>
      <c r="F70" s="33">
        <f>IF('multi-step tree'!F13="","",F13-'Net Cash Flow'!F67)</f>
        <v>1967445.482078351</v>
      </c>
      <c r="G70" s="33">
        <f>IF('multi-step tree'!G13="","",G13-'Net Cash Flow'!G67)</f>
      </c>
      <c r="H70" s="33">
        <f>IF('multi-step tree'!H13="","",H13-'Net Cash Flow'!H67)</f>
        <v>460429.47006332874</v>
      </c>
      <c r="I70" s="33">
        <f>IF('multi-step tree'!I13="","",I13-'Net Cash Flow'!I67)</f>
      </c>
      <c r="J70" s="33">
        <f>IF('multi-step tree'!J13="","",J13-'Net Cash Flow'!J67)</f>
        <v>0</v>
      </c>
      <c r="K70" s="33">
        <f>IF('multi-step tree'!K13="","",K13-'Net Cash Flow'!K67)</f>
      </c>
    </row>
    <row r="71" spans="2:11" ht="12.75">
      <c r="B71" s="33">
        <f>IF('multi-step tree'!B14="","",B14-'Net Cash Flow'!B68)</f>
      </c>
      <c r="C71" s="33">
        <f>IF('multi-step tree'!C14="","",C14-'Net Cash Flow'!C68)</f>
        <v>12014751.324630607</v>
      </c>
      <c r="D71" s="33">
        <f>IF('multi-step tree'!D14="","",D14-'Net Cash Flow'!D68)</f>
      </c>
      <c r="E71" s="33">
        <f>IF('multi-step tree'!E14="","",E14-'Net Cash Flow'!E68)</f>
        <v>7145633.175023628</v>
      </c>
      <c r="F71" s="33">
        <f>IF('multi-step tree'!F14="","",F14-'Net Cash Flow'!F68)</f>
      </c>
      <c r="G71" s="33">
        <f>IF('multi-step tree'!G14="","",G14-'Net Cash Flow'!G68)</f>
        <v>3329612.395723613</v>
      </c>
      <c r="H71" s="33">
        <f>IF('multi-step tree'!H14="","",H14-'Net Cash Flow'!H68)</f>
      </c>
      <c r="I71" s="33">
        <f>IF('multi-step tree'!I14="","",I14-'Net Cash Flow'!I68)</f>
        <v>821298.9324756023</v>
      </c>
      <c r="J71" s="33">
        <f>IF('multi-step tree'!J14="","",J14-'Net Cash Flow'!J68)</f>
      </c>
      <c r="K71" s="33">
        <f>IF('multi-step tree'!K14="","",K14-'Net Cash Flow'!K68)</f>
        <v>0</v>
      </c>
    </row>
    <row r="72" spans="2:11" ht="12.75">
      <c r="B72" s="33">
        <f>IF('multi-step tree'!B15="","",B15-'Net Cash Flow'!B69)</f>
      </c>
      <c r="C72" s="33">
        <f>IF('multi-step tree'!C15="","",C15-'Net Cash Flow'!C69)</f>
      </c>
      <c r="D72" s="33">
        <f>IF('multi-step tree'!D15="","",D15-'Net Cash Flow'!D69)</f>
        <v>18324721.927305654</v>
      </c>
      <c r="E72" s="33">
        <f>IF('multi-step tree'!E15="","",E15-'Net Cash Flow'!E69)</f>
      </c>
      <c r="F72" s="33">
        <f>IF('multi-step tree'!F15="","",F15-'Net Cash Flow'!F69)</f>
        <v>11375284.838096965</v>
      </c>
      <c r="G72" s="33">
        <f>IF('multi-step tree'!G15="","",G15-'Net Cash Flow'!G69)</f>
      </c>
      <c r="H72" s="33">
        <f>IF('multi-step tree'!H15="","",H15-'Net Cash Flow'!H69)</f>
        <v>5618438.747894855</v>
      </c>
      <c r="I72" s="33">
        <f>IF('multi-step tree'!I15="","",I15-'Net Cash Flow'!I69)</f>
      </c>
      <c r="J72" s="33">
        <f>IF('multi-step tree'!J15="","",J15-'Net Cash Flow'!J69)</f>
        <v>1465006.0005776454</v>
      </c>
      <c r="K72" s="33">
        <f>IF('multi-step tree'!K15="","",K15-'Net Cash Flow'!K69)</f>
      </c>
    </row>
    <row r="73" spans="2:11" ht="12.75">
      <c r="B73" s="33">
        <f>IF('multi-step tree'!B16="","",B16-'Net Cash Flow'!B70)</f>
      </c>
      <c r="C73" s="33">
        <f>IF('multi-step tree'!C16="","",C16-'Net Cash Flow'!C70)</f>
      </c>
      <c r="D73" s="33">
        <f>IF('multi-step tree'!D16="","",D16-'Net Cash Flow'!D70)</f>
      </c>
      <c r="E73" s="33">
        <f>IF('multi-step tree'!E16="","",E16-'Net Cash Flow'!E70)</f>
        <v>27708160.54159396</v>
      </c>
      <c r="F73" s="33">
        <f>IF('multi-step tree'!F16="","",F16-'Net Cash Flow'!F70)</f>
      </c>
      <c r="G73" s="33">
        <f>IF('multi-step tree'!G16="","",G16-'Net Cash Flow'!G70)</f>
        <v>17970878.84066791</v>
      </c>
      <c r="H73" s="33">
        <f>IF('multi-step tree'!H16="","",H16-'Net Cash Flow'!H70)</f>
      </c>
      <c r="I73" s="33">
        <f>IF('multi-step tree'!I16="","",I16-'Net Cash Flow'!I70)</f>
        <v>9449728.210750613</v>
      </c>
      <c r="J73" s="33">
        <f>IF('multi-step tree'!J16="","",J16-'Net Cash Flow'!J70)</f>
      </c>
      <c r="K73" s="33">
        <f>IF('multi-step tree'!K16="","",K16-'Net Cash Flow'!K70)</f>
        <v>2613229.479379924</v>
      </c>
    </row>
    <row r="74" spans="2:11" ht="12.75">
      <c r="B74" s="33">
        <f>IF('multi-step tree'!B17="","",B17-'Net Cash Flow'!B71)</f>
      </c>
      <c r="C74" s="33">
        <f>IF('multi-step tree'!C17="","",C17-'Net Cash Flow'!C71)</f>
      </c>
      <c r="D74" s="33">
        <f>IF('multi-step tree'!D17="","",D17-'Net Cash Flow'!D71)</f>
      </c>
      <c r="E74" s="33">
        <f>IF('multi-step tree'!E17="","",E17-'Net Cash Flow'!E71)</f>
      </c>
      <c r="F74" s="33">
        <f>IF('multi-step tree'!F17="","",F17-'Net Cash Flow'!F71)</f>
        <v>33389356.18767745</v>
      </c>
      <c r="G74" s="33">
        <f>IF('multi-step tree'!G17="","",G17-'Net Cash Flow'!G71)</f>
      </c>
      <c r="H74" s="33">
        <f>IF('multi-step tree'!H17="","",H17-'Net Cash Flow'!H71)</f>
        <v>21572837.985625446</v>
      </c>
      <c r="I74" s="33">
        <f>IF('multi-step tree'!I17="","",I17-'Net Cash Flow'!I71)</f>
      </c>
      <c r="J74" s="33">
        <f>IF('multi-step tree'!J17="","",J17-'Net Cash Flow'!J71)</f>
        <v>10330930.17432439</v>
      </c>
      <c r="K74" s="33">
        <f>IF('multi-step tree'!K17="","",K17-'Net Cash Flow'!K71)</f>
      </c>
    </row>
    <row r="75" spans="2:11" ht="12.75">
      <c r="B75" s="33">
        <f>IF('multi-step tree'!B18="","",B18-'Net Cash Flow'!B72)</f>
      </c>
      <c r="C75" s="33">
        <f>IF('multi-step tree'!C18="","",C18-'Net Cash Flow'!C72)</f>
      </c>
      <c r="D75" s="33">
        <f>IF('multi-step tree'!D18="","",D18-'Net Cash Flow'!D72)</f>
      </c>
      <c r="E75" s="33">
        <f>IF('multi-step tree'!E18="","",E18-'Net Cash Flow'!E72)</f>
      </c>
      <c r="F75" s="33">
        <f>IF('multi-step tree'!F18="","",F18-'Net Cash Flow'!F72)</f>
      </c>
      <c r="G75" s="33">
        <f>IF('multi-step tree'!G18="","",G18-'Net Cash Flow'!G72)</f>
        <v>34574924.88104121</v>
      </c>
      <c r="H75" s="33">
        <f>IF('multi-step tree'!H18="","",H18-'Net Cash Flow'!H72)</f>
      </c>
      <c r="I75" s="33">
        <f>IF('multi-step tree'!I18="","",I18-'Net Cash Flow'!I72)</f>
        <v>20705965.093909338</v>
      </c>
      <c r="J75" s="33">
        <f>IF('multi-step tree'!J18="","",J18-'Net Cash Flow'!J72)</f>
      </c>
      <c r="K75" s="33">
        <f>IF('multi-step tree'!K18="","",K18-'Net Cash Flow'!K72)</f>
        <v>6852587.066428547</v>
      </c>
    </row>
    <row r="76" spans="2:11" ht="12.75">
      <c r="B76" s="33">
        <f>IF('multi-step tree'!B19="","",B19-'Net Cash Flow'!B73)</f>
      </c>
      <c r="C76" s="33">
        <f>IF('multi-step tree'!C19="","",C19-'Net Cash Flow'!C73)</f>
      </c>
      <c r="D76" s="33">
        <f>IF('multi-step tree'!D19="","",D19-'Net Cash Flow'!D73)</f>
      </c>
      <c r="E76" s="33">
        <f>IF('multi-step tree'!E19="","",E19-'Net Cash Flow'!E73)</f>
      </c>
      <c r="F76" s="33">
        <f>IF('multi-step tree'!F19="","",F19-'Net Cash Flow'!F73)</f>
      </c>
      <c r="G76" s="33">
        <f>IF('multi-step tree'!G19="","",G19-'Net Cash Flow'!G73)</f>
      </c>
      <c r="H76" s="33">
        <f>IF('multi-step tree'!H19="","",H19-'Net Cash Flow'!H73)</f>
        <v>32244092.51640317</v>
      </c>
      <c r="I76" s="33">
        <f>IF('multi-step tree'!I19="","",I19-'Net Cash Flow'!I73)</f>
      </c>
      <c r="J76" s="33">
        <f>IF('multi-step tree'!J19="","",J19-'Net Cash Flow'!J73)</f>
        <v>16359489.598280799</v>
      </c>
      <c r="K76" s="33">
        <f>IF('multi-step tree'!K19="","",K19-'Net Cash Flow'!K73)</f>
      </c>
    </row>
    <row r="77" spans="2:11" ht="12.75">
      <c r="B77" s="33">
        <f>IF('multi-step tree'!B20="","",B20-'Net Cash Flow'!B74)</f>
      </c>
      <c r="C77" s="33">
        <f>IF('multi-step tree'!C20="","",C20-'Net Cash Flow'!C74)</f>
      </c>
      <c r="D77" s="33">
        <f>IF('multi-step tree'!D20="","",D20-'Net Cash Flow'!D74)</f>
      </c>
      <c r="E77" s="33">
        <f>IF('multi-step tree'!E20="","",E20-'Net Cash Flow'!E74)</f>
      </c>
      <c r="F77" s="33">
        <f>IF('multi-step tree'!F20="","",F20-'Net Cash Flow'!F74)</f>
      </c>
      <c r="G77" s="33">
        <f>IF('multi-step tree'!G20="","",G20-'Net Cash Flow'!G74)</f>
      </c>
      <c r="H77" s="33">
        <f>IF('multi-step tree'!H20="","",H20-'Net Cash Flow'!H74)</f>
      </c>
      <c r="I77" s="33">
        <f>IF('multi-step tree'!I20="","",I20-'Net Cash Flow'!I74)</f>
        <v>27135629.626398936</v>
      </c>
      <c r="J77" s="33">
        <f>IF('multi-step tree'!J20="","",J20-'Net Cash Flow'!J74)</f>
      </c>
      <c r="K77" s="33">
        <f>IF('multi-step tree'!K20="","",K20-'Net Cash Flow'!K74)</f>
        <v>9274146.54504696</v>
      </c>
    </row>
    <row r="78" spans="2:11" ht="12.75">
      <c r="B78" s="33">
        <f>IF('multi-step tree'!B21="","",B21-'Net Cash Flow'!B75)</f>
      </c>
      <c r="C78" s="33">
        <f>IF('multi-step tree'!C21="","",C21-'Net Cash Flow'!C75)</f>
      </c>
      <c r="D78" s="33">
        <f>IF('multi-step tree'!D21="","",D21-'Net Cash Flow'!D75)</f>
      </c>
      <c r="E78" s="33">
        <f>IF('multi-step tree'!E21="","",E21-'Net Cash Flow'!E75)</f>
      </c>
      <c r="F78" s="33">
        <f>IF('multi-step tree'!F21="","",F21-'Net Cash Flow'!F75)</f>
      </c>
      <c r="G78" s="33">
        <f>IF('multi-step tree'!G21="","",G21-'Net Cash Flow'!G75)</f>
      </c>
      <c r="H78" s="33">
        <f>IF('multi-step tree'!H21="","",H21-'Net Cash Flow'!H75)</f>
      </c>
      <c r="I78" s="33">
        <f>IF('multi-step tree'!I21="","",I21-'Net Cash Flow'!I75)</f>
      </c>
      <c r="J78" s="33">
        <f>IF('multi-step tree'!J21="","",J21-'Net Cash Flow'!J75)</f>
        <v>19803057.383195892</v>
      </c>
      <c r="K78" s="33">
        <f>IF('multi-step tree'!K21="","",K21-'Net Cash Flow'!K75)</f>
      </c>
    </row>
    <row r="79" spans="2:11" ht="12.75">
      <c r="B79" s="33">
        <f>IF('multi-step tree'!B22="","",B22-'Net Cash Flow'!B76)</f>
      </c>
      <c r="C79" s="33">
        <f>IF('multi-step tree'!C22="","",C22-'Net Cash Flow'!C76)</f>
      </c>
      <c r="D79" s="33">
        <f>IF('multi-step tree'!D22="","",D22-'Net Cash Flow'!D76)</f>
      </c>
      <c r="E79" s="33">
        <f>IF('multi-step tree'!E22="","",E22-'Net Cash Flow'!E76)</f>
      </c>
      <c r="F79" s="33">
        <f>IF('multi-step tree'!F22="","",F22-'Net Cash Flow'!F76)</f>
      </c>
      <c r="G79" s="33">
        <f>IF('multi-step tree'!G22="","",G22-'Net Cash Flow'!G76)</f>
      </c>
      <c r="H79" s="33">
        <f>IF('multi-step tree'!H22="","",H22-'Net Cash Flow'!H76)</f>
      </c>
      <c r="I79" s="33">
        <f>IF('multi-step tree'!I22="","",I22-'Net Cash Flow'!I76)</f>
      </c>
      <c r="J79" s="33">
        <f>IF('multi-step tree'!J22="","",J22-'Net Cash Flow'!J76)</f>
      </c>
      <c r="K79" s="33">
        <f>IF('multi-step tree'!K22="","",K22-'Net Cash Flow'!K76)</f>
        <v>10657363.267882809</v>
      </c>
    </row>
    <row r="82" ht="12.75">
      <c r="A82" t="s">
        <v>79</v>
      </c>
    </row>
    <row r="83" spans="2:11" ht="12.75">
      <c r="B83" s="34">
        <f>IF('multi-step tree'!B4="","",IF(B4=0,"",B61/B4))</f>
      </c>
      <c r="C83" s="34">
        <f>IF('multi-step tree'!C4="","",IF(C4=0,"",C61/C4))</f>
      </c>
      <c r="D83" s="34">
        <f>IF('multi-step tree'!D4="","",IF(D4=0,"",D61/D4))</f>
      </c>
      <c r="E83" s="34">
        <f>IF('multi-step tree'!E4="","",IF(E4=0,"",E61/E4))</f>
      </c>
      <c r="F83" s="34">
        <f>IF('multi-step tree'!F4="","",IF(F4=0,"",F61/F4))</f>
      </c>
      <c r="G83" s="34">
        <f>IF('multi-step tree'!G4="","",IF(G4=0,"",G61/G4))</f>
      </c>
      <c r="H83" s="34">
        <f>IF('multi-step tree'!H4="","",IF(H4=0,"",H61/H4))</f>
      </c>
      <c r="I83" s="34">
        <f>IF('multi-step tree'!I4="","",IF(I4=0,"",I61/I4))</f>
      </c>
      <c r="J83" s="34">
        <f>IF('multi-step tree'!J4="","",IF(J4=0,"",J61/J4))</f>
      </c>
      <c r="K83" s="34">
        <f>IF('multi-step tree'!K4="","",IF(K4=0,"",K61/K4))</f>
        <v>0</v>
      </c>
    </row>
    <row r="84" spans="2:11" ht="12.75">
      <c r="B84" s="34">
        <f>IF('multi-step tree'!B5="","",IF(B5=0,"",B62/B5))</f>
      </c>
      <c r="C84" s="34">
        <f>IF('multi-step tree'!C5="","",IF(C5=0,"",C62/C5))</f>
      </c>
      <c r="D84" s="34">
        <f>IF('multi-step tree'!D5="","",IF(D5=0,"",D62/D5))</f>
      </c>
      <c r="E84" s="34">
        <f>IF('multi-step tree'!E5="","",IF(E5=0,"",E62/E5))</f>
      </c>
      <c r="F84" s="34">
        <f>IF('multi-step tree'!F5="","",IF(F5=0,"",F62/F5))</f>
      </c>
      <c r="G84" s="34">
        <f>IF('multi-step tree'!G5="","",IF(G5=0,"",G62/G5))</f>
      </c>
      <c r="H84" s="34">
        <f>IF('multi-step tree'!H5="","",IF(H5=0,"",H62/H5))</f>
      </c>
      <c r="I84" s="34">
        <f>IF('multi-step tree'!I5="","",IF(I5=0,"",I62/I5))</f>
      </c>
      <c r="J84" s="34">
        <f>IF('multi-step tree'!J5="","",IF(J5=0,"",J62/J5))</f>
        <v>0</v>
      </c>
      <c r="K84" s="34">
        <f>IF('multi-step tree'!K5="","",IF(K5=0,"",K62/K5))</f>
      </c>
    </row>
    <row r="85" spans="2:11" ht="12.75">
      <c r="B85" s="34">
        <f>IF('multi-step tree'!B6="","",IF(B6=0,"",B63/B6))</f>
      </c>
      <c r="C85" s="34">
        <f>IF('multi-step tree'!C6="","",IF(C6=0,"",C63/C6))</f>
      </c>
      <c r="D85" s="34">
        <f>IF('multi-step tree'!D6="","",IF(D6=0,"",D63/D6))</f>
      </c>
      <c r="E85" s="34">
        <f>IF('multi-step tree'!E6="","",IF(E6=0,"",E63/E6))</f>
      </c>
      <c r="F85" s="34">
        <f>IF('multi-step tree'!F6="","",IF(F6=0,"",F63/F6))</f>
      </c>
      <c r="G85" s="34">
        <f>IF('multi-step tree'!G6="","",IF(G6=0,"",G63/G6))</f>
      </c>
      <c r="H85" s="34">
        <f>IF('multi-step tree'!H6="","",IF(H6=0,"",H63/H6))</f>
      </c>
      <c r="I85" s="34">
        <f>IF('multi-step tree'!I6="","",IF(I6=0,"",I63/I6))</f>
        <v>0</v>
      </c>
      <c r="J85" s="34">
        <f>IF('multi-step tree'!J6="","",IF(J6=0,"",J63/J6))</f>
      </c>
      <c r="K85" s="34">
        <f>IF('multi-step tree'!K6="","",IF(K6=0,"",K63/K6))</f>
        <v>0</v>
      </c>
    </row>
    <row r="86" spans="2:11" ht="12.75">
      <c r="B86" s="34">
        <f>IF('multi-step tree'!B7="","",IF(B7=0,"",B64/B7))</f>
      </c>
      <c r="C86" s="34">
        <f>IF('multi-step tree'!C7="","",IF(C7=0,"",C64/C7))</f>
      </c>
      <c r="D86" s="34">
        <f>IF('multi-step tree'!D7="","",IF(D7=0,"",D64/D7))</f>
      </c>
      <c r="E86" s="34">
        <f>IF('multi-step tree'!E7="","",IF(E7=0,"",E64/E7))</f>
      </c>
      <c r="F86" s="34">
        <f>IF('multi-step tree'!F7="","",IF(F7=0,"",F64/F7))</f>
      </c>
      <c r="G86" s="34">
        <f>IF('multi-step tree'!G7="","",IF(G7=0,"",G64/G7))</f>
      </c>
      <c r="H86" s="34">
        <f>IF('multi-step tree'!H7="","",IF(H7=0,"",H64/H7))</f>
        <v>0</v>
      </c>
      <c r="I86" s="34">
        <f>IF('multi-step tree'!I7="","",IF(I7=0,"",I64/I7))</f>
      </c>
      <c r="J86" s="34">
        <f>IF('multi-step tree'!J7="","",IF(J7=0,"",J64/J7))</f>
        <v>0</v>
      </c>
      <c r="K86" s="34">
        <f>IF('multi-step tree'!K7="","",IF(K7=0,"",K64/K7))</f>
      </c>
    </row>
    <row r="87" spans="2:11" ht="12.75">
      <c r="B87" s="34">
        <f>IF('multi-step tree'!B8="","",IF(B8=0,"",B65/B8))</f>
      </c>
      <c r="C87" s="34">
        <f>IF('multi-step tree'!C8="","",IF(C8=0,"",C65/C8))</f>
      </c>
      <c r="D87" s="34">
        <f>IF('multi-step tree'!D8="","",IF(D8=0,"",D65/D8))</f>
      </c>
      <c r="E87" s="34">
        <f>IF('multi-step tree'!E8="","",IF(E8=0,"",E65/E8))</f>
      </c>
      <c r="F87" s="34">
        <f>IF('multi-step tree'!F8="","",IF(F8=0,"",F65/F8))</f>
      </c>
      <c r="G87" s="34">
        <f>IF('multi-step tree'!G8="","",IF(G8=0,"",G65/G8))</f>
        <v>0</v>
      </c>
      <c r="H87" s="34">
        <f>IF('multi-step tree'!H8="","",IF(H8=0,"",H65/H8))</f>
      </c>
      <c r="I87" s="34">
        <f>IF('multi-step tree'!I8="","",IF(I8=0,"",I65/I8))</f>
        <v>0</v>
      </c>
      <c r="J87" s="34">
        <f>IF('multi-step tree'!J8="","",IF(J8=0,"",J65/J8))</f>
      </c>
      <c r="K87" s="34">
        <f>IF('multi-step tree'!K8="","",IF(K8=0,"",K65/K8))</f>
        <v>0</v>
      </c>
    </row>
    <row r="88" spans="2:11" ht="12.75">
      <c r="B88" s="34">
        <f>IF('multi-step tree'!B9="","",IF(B9=0,"",B66/B9))</f>
      </c>
      <c r="C88" s="34">
        <f>IF('multi-step tree'!C9="","",IF(C9=0,"",C66/C9))</f>
      </c>
      <c r="D88" s="34">
        <f>IF('multi-step tree'!D9="","",IF(D9=0,"",D66/D9))</f>
      </c>
      <c r="E88" s="34">
        <f>IF('multi-step tree'!E9="","",IF(E9=0,"",E66/E9))</f>
      </c>
      <c r="F88" s="34">
        <f>IF('multi-step tree'!F9="","",IF(F9=0,"",F66/F9))</f>
        <v>0</v>
      </c>
      <c r="G88" s="34">
        <f>IF('multi-step tree'!G9="","",IF(G9=0,"",G66/G9))</f>
      </c>
      <c r="H88" s="34">
        <f>IF('multi-step tree'!H9="","",IF(H9=0,"",H66/H9))</f>
        <v>0</v>
      </c>
      <c r="I88" s="34">
        <f>IF('multi-step tree'!I9="","",IF(I9=0,"",I66/I9))</f>
      </c>
      <c r="J88" s="34">
        <f>IF('multi-step tree'!J9="","",IF(J9=0,"",J66/J9))</f>
        <v>0</v>
      </c>
      <c r="K88" s="34">
        <f>IF('multi-step tree'!K9="","",IF(K9=0,"",K66/K9))</f>
      </c>
    </row>
    <row r="89" spans="2:11" ht="12.75">
      <c r="B89" s="34">
        <f>IF('multi-step tree'!B10="","",IF(B10=0,"",B67/B10))</f>
      </c>
      <c r="C89" s="34">
        <f>IF('multi-step tree'!C10="","",IF(C10=0,"",C67/C10))</f>
      </c>
      <c r="D89" s="34">
        <f>IF('multi-step tree'!D10="","",IF(D10=0,"",D67/D10))</f>
      </c>
      <c r="E89" s="34">
        <f>IF('multi-step tree'!E10="","",IF(E10=0,"",E67/E10))</f>
        <v>0.0004461369597684573</v>
      </c>
      <c r="F89" s="34">
        <f>IF('multi-step tree'!F10="","",IF(F10=0,"",F67/F10))</f>
      </c>
      <c r="G89" s="34">
        <f>IF('multi-step tree'!G10="","",IF(G10=0,"",G67/G10))</f>
        <v>0</v>
      </c>
      <c r="H89" s="34">
        <f>IF('multi-step tree'!H10="","",IF(H10=0,"",H67/H10))</f>
      </c>
      <c r="I89" s="34">
        <f>IF('multi-step tree'!I10="","",IF(I10=0,"",I67/I10))</f>
        <v>0</v>
      </c>
      <c r="J89" s="34">
        <f>IF('multi-step tree'!J10="","",IF(J10=0,"",J67/J10))</f>
      </c>
      <c r="K89" s="34">
        <f>IF('multi-step tree'!K10="","",IF(K10=0,"",K67/K10))</f>
        <v>0</v>
      </c>
    </row>
    <row r="90" spans="2:11" ht="12.75">
      <c r="B90" s="34">
        <f>IF('multi-step tree'!B11="","",IF(B11=0,"",B68/B11))</f>
      </c>
      <c r="C90" s="34">
        <f>IF('multi-step tree'!C11="","",IF(C11=0,"",C68/C11))</f>
      </c>
      <c r="D90" s="34">
        <f>IF('multi-step tree'!D11="","",IF(D11=0,"",D68/D11))</f>
        <v>0.00543708424804518</v>
      </c>
      <c r="E90" s="34">
        <f>IF('multi-step tree'!E11="","",IF(E11=0,"",E68/E11))</f>
      </c>
      <c r="F90" s="34">
        <f>IF('multi-step tree'!F11="","",IF(F11=0,"",F68/F11))</f>
        <v>0.0013037639897632708</v>
      </c>
      <c r="G90" s="34">
        <f>IF('multi-step tree'!G11="","",IF(G11=0,"",G68/G11))</f>
      </c>
      <c r="H90" s="34">
        <f>IF('multi-step tree'!H11="","",IF(H11=0,"",H68/H11))</f>
        <v>0</v>
      </c>
      <c r="I90" s="34">
        <f>IF('multi-step tree'!I11="","",IF(I11=0,"",I68/I11))</f>
      </c>
      <c r="J90" s="34">
        <f>IF('multi-step tree'!J11="","",IF(J11=0,"",J68/J11))</f>
        <v>0</v>
      </c>
      <c r="K90" s="34">
        <f>IF('multi-step tree'!K11="","",IF(K11=0,"",K68/K11))</f>
      </c>
    </row>
    <row r="91" spans="2:11" ht="12.75">
      <c r="B91" s="34">
        <f>IF('multi-step tree'!B12="","",IF(B12=0,"",B69/B12))</f>
      </c>
      <c r="C91" s="34">
        <f>IF('multi-step tree'!C12="","",IF(C12=0,"",C69/C12))</f>
        <v>0.035815918500340646</v>
      </c>
      <c r="D91" s="34">
        <f>IF('multi-step tree'!D12="","",IF(D12=0,"",D69/D12))</f>
      </c>
      <c r="E91" s="34">
        <f>IF('multi-step tree'!E12="","",IF(E12=0,"",E69/E12))</f>
        <v>0.01598757293388445</v>
      </c>
      <c r="F91" s="34">
        <f>IF('multi-step tree'!F12="","",IF(F12=0,"",F69/F12))</f>
      </c>
      <c r="G91" s="34">
        <f>IF('multi-step tree'!G12="","",IF(G12=0,"",G69/G12))</f>
        <v>0.004146906018199211</v>
      </c>
      <c r="H91" s="34">
        <f>IF('multi-step tree'!H12="","",IF(H12=0,"",H69/H12))</f>
      </c>
      <c r="I91" s="34">
        <f>IF('multi-step tree'!I12="","",IF(I12=0,"",I69/I12))</f>
        <v>0</v>
      </c>
      <c r="J91" s="34">
        <f>IF('multi-step tree'!J12="","",IF(J12=0,"",J69/J12))</f>
      </c>
      <c r="K91" s="34">
        <f>IF('multi-step tree'!K12="","",IF(K12=0,"",K69/K12))</f>
        <v>0</v>
      </c>
    </row>
    <row r="92" spans="2:11" ht="12.75">
      <c r="B92" s="34">
        <f>IF('multi-step tree'!B13="","",IF(B13=0,"",B70/B13))</f>
        <v>0.19953984453476203</v>
      </c>
      <c r="C92" s="34">
        <f>IF('multi-step tree'!C13="","",IF(C13=0,"",C70/C13))</f>
      </c>
      <c r="D92" s="34">
        <f>IF('multi-step tree'!D13="","",IF(D13=0,"",D70/D13))</f>
        <v>0.1130043508478374</v>
      </c>
      <c r="E92" s="34">
        <f>IF('multi-step tree'!E13="","",IF(E13=0,"",E70/E13))</f>
      </c>
      <c r="F92" s="34">
        <f>IF('multi-step tree'!F13="","",IF(F13=0,"",F70/F13))</f>
        <v>0.05346350551183423</v>
      </c>
      <c r="G92" s="34">
        <f>IF('multi-step tree'!G13="","",IF(G13=0,"",G70/G13))</f>
      </c>
      <c r="H92" s="34">
        <f>IF('multi-step tree'!H13="","",IF(H13=0,"",H70/H13))</f>
        <v>0.015208088109496478</v>
      </c>
      <c r="I92" s="34">
        <f>IF('multi-step tree'!I13="","",IF(I13=0,"",I70/I13))</f>
      </c>
      <c r="J92" s="34">
        <f>IF('multi-step tree'!J13="","",IF(J13=0,"",J70/J13))</f>
        <v>0</v>
      </c>
      <c r="K92" s="34">
        <f>IF('multi-step tree'!K13="","",IF(K13=0,"",K70/K13))</f>
      </c>
    </row>
    <row r="93" spans="2:11" ht="12.75">
      <c r="B93" s="34">
        <f>IF('multi-step tree'!B14="","",IF(B14=0,"",B71/B14))</f>
      </c>
      <c r="C93" s="34">
        <f>IF('multi-step tree'!C14="","",IF(C14=0,"",C71/C14))</f>
        <v>0.8160478049464721</v>
      </c>
      <c r="D93" s="34">
        <f>IF('multi-step tree'!D14="","",IF(D14=0,"",D71/D14))</f>
      </c>
      <c r="E93" s="34">
        <f>IF('multi-step tree'!E14="","",IF(E14=0,"",E71/E14))</f>
        <v>0.4623385672144794</v>
      </c>
      <c r="F93" s="34">
        <f>IF('multi-step tree'!F14="","",IF(F14=0,"",F71/F14))</f>
      </c>
      <c r="G93" s="34">
        <f>IF('multi-step tree'!G14="","",IF(G14=0,"",G71/G14))</f>
        <v>0.23079066544630117</v>
      </c>
      <c r="H93" s="34">
        <f>IF('multi-step tree'!H14="","",IF(H14=0,"",H71/H14))</f>
      </c>
      <c r="I93" s="34">
        <f>IF('multi-step tree'!I14="","",IF(I14=0,"",I71/I14))</f>
        <v>0.07414081228313552</v>
      </c>
      <c r="J93" s="34">
        <f>IF('multi-step tree'!J14="","",IF(J14=0,"",J71/J14))</f>
      </c>
      <c r="K93" s="34">
        <f>IF('multi-step tree'!K14="","",IF(K14=0,"",K71/K14))</f>
        <v>0</v>
      </c>
    </row>
    <row r="94" spans="2:11" ht="12.75">
      <c r="B94" s="34">
        <f>IF('multi-step tree'!B15="","",IF(B15=0,"",B72/B15))</f>
      </c>
      <c r="C94" s="34">
        <f>IF('multi-step tree'!C15="","",IF(C15=0,"",C72/C15))</f>
      </c>
      <c r="D94" s="34">
        <f>IF('multi-step tree'!D15="","",IF(D15=0,"",D72/D15))</f>
        <v>8.791740333266237</v>
      </c>
      <c r="E94" s="34">
        <f>IF('multi-step tree'!E15="","",IF(E15=0,"",E72/E15))</f>
      </c>
      <c r="F94" s="34">
        <f>IF('multi-step tree'!F15="","",IF(F15=0,"",F72/F15))</f>
        <v>4.080449842298297</v>
      </c>
      <c r="G94" s="34">
        <f>IF('multi-step tree'!G15="","",IF(G15=0,"",G72/G15))</f>
      </c>
      <c r="H94" s="34">
        <f>IF('multi-step tree'!H15="","",IF(H15=0,"",H72/H15))</f>
        <v>2.0599432313980275</v>
      </c>
      <c r="I94" s="34">
        <f>IF('multi-step tree'!I15="","",IF(I15=0,"",I72/I15))</f>
      </c>
      <c r="J94" s="34">
        <f>IF('multi-step tree'!J15="","",IF(J15=0,"",J72/J15))</f>
        <v>0.8678384973140234</v>
      </c>
      <c r="K94" s="34">
        <f>IF('multi-step tree'!K15="","",IF(K15=0,"",K72/K15))</f>
      </c>
    </row>
    <row r="95" spans="2:11" ht="12.75">
      <c r="B95" s="34">
        <f>IF('multi-step tree'!B16="","",IF(B16=0,"",B73/B16))</f>
      </c>
      <c r="C95" s="34">
        <f>IF('multi-step tree'!C16="","",IF(C16=0,"",C73/C16))</f>
      </c>
      <c r="D95" s="34">
        <f>IF('multi-step tree'!D16="","",IF(D16=0,"",D73/D16))</f>
      </c>
      <c r="E95" s="34">
        <f>IF('multi-step tree'!E16="","",IF(E16=0,"",E73/E16))</f>
      </c>
      <c r="F95" s="34">
        <f>IF('multi-step tree'!F16="","",IF(F16=0,"",F73/F16))</f>
      </c>
      <c r="G95" s="34">
        <f>IF('multi-step tree'!G16="","",IF(G16=0,"",G73/G16))</f>
      </c>
      <c r="H95" s="34">
        <f>IF('multi-step tree'!H16="","",IF(H16=0,"",H73/H16))</f>
      </c>
      <c r="I95" s="34">
        <f>IF('multi-step tree'!I16="","",IF(I16=0,"",I73/I16))</f>
      </c>
      <c r="J95" s="34">
        <f>IF('multi-step tree'!J16="","",IF(J16=0,"",J73/J16))</f>
      </c>
      <c r="K95" s="34">
        <f>IF('multi-step tree'!K16="","",IF(K16=0,"",K73/K16))</f>
      </c>
    </row>
    <row r="96" spans="2:11" ht="12.75">
      <c r="B96" s="34">
        <f>IF('multi-step tree'!B17="","",IF(B17=0,"",B74/B17))</f>
      </c>
      <c r="C96" s="34">
        <f>IF('multi-step tree'!C17="","",IF(C17=0,"",C74/C17))</f>
      </c>
      <c r="D96" s="34">
        <f>IF('multi-step tree'!D17="","",IF(D17=0,"",D74/D17))</f>
      </c>
      <c r="E96" s="34">
        <f>IF('multi-step tree'!E17="","",IF(E17=0,"",E74/E17))</f>
      </c>
      <c r="F96" s="34">
        <f>IF('multi-step tree'!F17="","",IF(F17=0,"",F74/F17))</f>
      </c>
      <c r="G96" s="34">
        <f>IF('multi-step tree'!G17="","",IF(G17=0,"",G74/G17))</f>
      </c>
      <c r="H96" s="34">
        <f>IF('multi-step tree'!H17="","",IF(H17=0,"",H74/H17))</f>
      </c>
      <c r="I96" s="34">
        <f>IF('multi-step tree'!I17="","",IF(I17=0,"",I74/I17))</f>
      </c>
      <c r="J96" s="34">
        <f>IF('multi-step tree'!J17="","",IF(J17=0,"",J74/J17))</f>
      </c>
      <c r="K96" s="34">
        <f>IF('multi-step tree'!K17="","",IF(K17=0,"",K74/K17))</f>
      </c>
    </row>
    <row r="97" spans="2:11" ht="12.75">
      <c r="B97" s="34">
        <f>IF('multi-step tree'!B18="","",IF(B18=0,"",B75/B18))</f>
      </c>
      <c r="C97" s="34">
        <f>IF('multi-step tree'!C18="","",IF(C18=0,"",C75/C18))</f>
      </c>
      <c r="D97" s="34">
        <f>IF('multi-step tree'!D18="","",IF(D18=0,"",D75/D18))</f>
      </c>
      <c r="E97" s="34">
        <f>IF('multi-step tree'!E18="","",IF(E18=0,"",E75/E18))</f>
      </c>
      <c r="F97" s="34">
        <f>IF('multi-step tree'!F18="","",IF(F18=0,"",F75/F18))</f>
      </c>
      <c r="G97" s="34">
        <f>IF('multi-step tree'!G18="","",IF(G18=0,"",G75/G18))</f>
      </c>
      <c r="H97" s="34">
        <f>IF('multi-step tree'!H18="","",IF(H18=0,"",H75/H18))</f>
      </c>
      <c r="I97" s="34">
        <f>IF('multi-step tree'!I18="","",IF(I18=0,"",I75/I18))</f>
      </c>
      <c r="J97" s="34">
        <f>IF('multi-step tree'!J18="","",IF(J18=0,"",J75/J18))</f>
      </c>
      <c r="K97" s="34">
        <f>IF('multi-step tree'!K18="","",IF(K18=0,"",K75/K18))</f>
      </c>
    </row>
    <row r="98" spans="2:11" ht="12.75">
      <c r="B98" s="34">
        <f>IF('multi-step tree'!B19="","",IF(B19=0,"",B76/B19))</f>
      </c>
      <c r="C98" s="34">
        <f>IF('multi-step tree'!C19="","",IF(C19=0,"",C76/C19))</f>
      </c>
      <c r="D98" s="34">
        <f>IF('multi-step tree'!D19="","",IF(D19=0,"",D76/D19))</f>
      </c>
      <c r="E98" s="34">
        <f>IF('multi-step tree'!E19="","",IF(E19=0,"",E76/E19))</f>
      </c>
      <c r="F98" s="34">
        <f>IF('multi-step tree'!F19="","",IF(F19=0,"",F76/F19))</f>
      </c>
      <c r="G98" s="34">
        <f>IF('multi-step tree'!G19="","",IF(G19=0,"",G76/G19))</f>
      </c>
      <c r="H98" s="34">
        <f>IF('multi-step tree'!H19="","",IF(H19=0,"",H76/H19))</f>
      </c>
      <c r="I98" s="34">
        <f>IF('multi-step tree'!I19="","",IF(I19=0,"",I76/I19))</f>
      </c>
      <c r="J98" s="34">
        <f>IF('multi-step tree'!J19="","",IF(J19=0,"",J76/J19))</f>
      </c>
      <c r="K98" s="34">
        <f>IF('multi-step tree'!K19="","",IF(K19=0,"",K76/K19))</f>
      </c>
    </row>
    <row r="99" spans="2:11" ht="12.75">
      <c r="B99" s="34">
        <f>IF('multi-step tree'!B20="","",IF(B20=0,"",B77/B20))</f>
      </c>
      <c r="C99" s="34">
        <f>IF('multi-step tree'!C20="","",IF(C20=0,"",C77/C20))</f>
      </c>
      <c r="D99" s="34">
        <f>IF('multi-step tree'!D20="","",IF(D20=0,"",D77/D20))</f>
      </c>
      <c r="E99" s="34">
        <f>IF('multi-step tree'!E20="","",IF(E20=0,"",E77/E20))</f>
      </c>
      <c r="F99" s="34">
        <f>IF('multi-step tree'!F20="","",IF(F20=0,"",F77/F20))</f>
      </c>
      <c r="G99" s="34">
        <f>IF('multi-step tree'!G20="","",IF(G20=0,"",G77/G20))</f>
      </c>
      <c r="H99" s="34">
        <f>IF('multi-step tree'!H20="","",IF(H20=0,"",H77/H20))</f>
      </c>
      <c r="I99" s="34">
        <f>IF('multi-step tree'!I20="","",IF(I20=0,"",I77/I20))</f>
      </c>
      <c r="J99" s="34">
        <f>IF('multi-step tree'!J20="","",IF(J20=0,"",J77/J20))</f>
      </c>
      <c r="K99" s="34">
        <f>IF('multi-step tree'!K20="","",IF(K20=0,"",K77/K20))</f>
      </c>
    </row>
    <row r="100" spans="2:11" ht="12.75">
      <c r="B100" s="34">
        <f>IF('multi-step tree'!B21="","",IF(B21=0,"",B78/B21))</f>
      </c>
      <c r="C100" s="34">
        <f>IF('multi-step tree'!C21="","",IF(C21=0,"",C78/C21))</f>
      </c>
      <c r="D100" s="34">
        <f>IF('multi-step tree'!D21="","",IF(D21=0,"",D78/D21))</f>
      </c>
      <c r="E100" s="34">
        <f>IF('multi-step tree'!E21="","",IF(E21=0,"",E78/E21))</f>
      </c>
      <c r="F100" s="34">
        <f>IF('multi-step tree'!F21="","",IF(F21=0,"",F78/F21))</f>
      </c>
      <c r="G100" s="34">
        <f>IF('multi-step tree'!G21="","",IF(G21=0,"",G78/G21))</f>
      </c>
      <c r="H100" s="34">
        <f>IF('multi-step tree'!H21="","",IF(H21=0,"",H78/H21))</f>
      </c>
      <c r="I100" s="34">
        <f>IF('multi-step tree'!I21="","",IF(I21=0,"",I78/I21))</f>
      </c>
      <c r="J100" s="34">
        <f>IF('multi-step tree'!J21="","",IF(J21=0,"",J78/J21))</f>
      </c>
      <c r="K100" s="34">
        <f>IF('multi-step tree'!K21="","",IF(K21=0,"",K78/K21))</f>
      </c>
    </row>
    <row r="101" spans="2:11" ht="12.75">
      <c r="B101" s="34">
        <f>IF('multi-step tree'!B22="","",IF(B22=0,"",B79/B22))</f>
      </c>
      <c r="C101" s="34">
        <f>IF('multi-step tree'!C22="","",IF(C22=0,"",C79/C22))</f>
      </c>
      <c r="D101" s="34">
        <f>IF('multi-step tree'!D22="","",IF(D22=0,"",D79/D22))</f>
      </c>
      <c r="E101" s="34">
        <f>IF('multi-step tree'!E22="","",IF(E22=0,"",E79/E22))</f>
      </c>
      <c r="F101" s="34">
        <f>IF('multi-step tree'!F22="","",IF(F22=0,"",F79/F22))</f>
      </c>
      <c r="G101" s="34">
        <f>IF('multi-step tree'!G22="","",IF(G22=0,"",G79/G22))</f>
      </c>
      <c r="H101" s="34">
        <f>IF('multi-step tree'!H22="","",IF(H22=0,"",H79/H22))</f>
      </c>
      <c r="I101" s="34">
        <f>IF('multi-step tree'!I22="","",IF(I22=0,"",I79/I22))</f>
      </c>
      <c r="J101" s="34">
        <f>IF('multi-step tree'!J22="","",IF(J22=0,"",J79/J22))</f>
      </c>
      <c r="K101" s="34">
        <f>IF('multi-step tree'!K22="","",IF(K22=0,"",K79/K22))</f>
      </c>
    </row>
    <row r="102" spans="2:11" ht="12.75"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2:11" ht="12.75"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2:11" ht="12.75"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2:11" ht="12.75"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2:11" ht="12.75"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2:11" ht="12.75"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2:11" ht="12.75"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2:11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C1" sqref="C1"/>
    </sheetView>
  </sheetViews>
  <sheetFormatPr defaultColWidth="9.140625" defaultRowHeight="12.75"/>
  <cols>
    <col min="1" max="1" width="22.28125" style="0" customWidth="1"/>
    <col min="2" max="11" width="12.7109375" style="0" customWidth="1"/>
    <col min="13" max="13" width="11.7109375" style="0" bestFit="1" customWidth="1"/>
  </cols>
  <sheetData>
    <row r="1" spans="2:3" ht="12.75">
      <c r="B1" t="s">
        <v>81</v>
      </c>
      <c r="C1" s="35">
        <v>5000000</v>
      </c>
    </row>
    <row r="3" ht="12.75">
      <c r="A3" s="2" t="s">
        <v>80</v>
      </c>
    </row>
    <row r="4" spans="2:13" ht="12.75">
      <c r="B4" s="33">
        <f>IF('multi-step tree'!B4="","",IF(Abandonment!B30=0,0,$C$1))</f>
      </c>
      <c r="C4" s="33">
        <f>IF('multi-step tree'!C4="","",IF(Abandonment!C30=0,0,$C$1))</f>
      </c>
      <c r="D4" s="33">
        <f>IF('multi-step tree'!D4="","",IF(Abandonment!D30=0,0,$C$1))</f>
      </c>
      <c r="E4" s="33">
        <f>IF('multi-step tree'!E4="","",IF(Abandonment!E30=0,0,$C$1))</f>
      </c>
      <c r="F4" s="33">
        <f>IF('multi-step tree'!F4="","",IF(Abandonment!F30=0,0,$C$1))</f>
      </c>
      <c r="G4" s="33">
        <f>IF('multi-step tree'!G4="","",IF(Abandonment!G30=0,0,$C$1))</f>
      </c>
      <c r="H4" s="33">
        <f>IF('multi-step tree'!H4="","",IF(Abandonment!H30=0,0,$C$1))</f>
      </c>
      <c r="I4" s="33">
        <f>IF('multi-step tree'!I4="","",IF(Abandonment!I30=0,0,$C$1))</f>
      </c>
      <c r="J4" s="33">
        <f>IF('multi-step tree'!J4="","",IF(Abandonment!J30=0,0,$C$1))</f>
      </c>
      <c r="K4" s="33">
        <f>IF('multi-step tree'!K4="","",IF(Abandonment!K30=0,0,$C$1))</f>
        <v>5000000</v>
      </c>
      <c r="M4" s="33"/>
    </row>
    <row r="5" spans="2:11" ht="12.75">
      <c r="B5" s="33">
        <f>IF('multi-step tree'!B5="","",IF(Abandonment!B31=0,0,$C$1))</f>
      </c>
      <c r="C5" s="33">
        <f>IF('multi-step tree'!C5="","",IF(Abandonment!C31=0,0,$C$1))</f>
      </c>
      <c r="D5" s="33">
        <f>IF('multi-step tree'!D5="","",IF(Abandonment!D31=0,0,$C$1))</f>
      </c>
      <c r="E5" s="33">
        <f>IF('multi-step tree'!E5="","",IF(Abandonment!E31=0,0,$C$1))</f>
      </c>
      <c r="F5" s="33">
        <f>IF('multi-step tree'!F5="","",IF(Abandonment!F31=0,0,$C$1))</f>
      </c>
      <c r="G5" s="33">
        <f>IF('multi-step tree'!G5="","",IF(Abandonment!G31=0,0,$C$1))</f>
      </c>
      <c r="H5" s="33">
        <f>IF('multi-step tree'!H5="","",IF(Abandonment!H31=0,0,$C$1))</f>
      </c>
      <c r="I5" s="33">
        <f>IF('multi-step tree'!I5="","",IF(Abandonment!I31=0,0,$C$1))</f>
      </c>
      <c r="J5" s="33">
        <f>IF('multi-step tree'!J5="","",IF(Abandonment!J31=0,0,$C$1))</f>
        <v>5000000</v>
      </c>
      <c r="K5" s="33">
        <f>IF('multi-step tree'!K5="","",IF(Abandonment!K31=0,0,$C$1))</f>
      </c>
    </row>
    <row r="6" spans="2:11" ht="12.75">
      <c r="B6" s="33">
        <f>IF('multi-step tree'!B6="","",IF(Abandonment!B32=0,0,$C$1))</f>
      </c>
      <c r="C6" s="33">
        <f>IF('multi-step tree'!C6="","",IF(Abandonment!C32=0,0,$C$1))</f>
      </c>
      <c r="D6" s="33">
        <f>IF('multi-step tree'!D6="","",IF(Abandonment!D32=0,0,$C$1))</f>
      </c>
      <c r="E6" s="33">
        <f>IF('multi-step tree'!E6="","",IF(Abandonment!E32=0,0,$C$1))</f>
      </c>
      <c r="F6" s="33">
        <f>IF('multi-step tree'!F6="","",IF(Abandonment!F32=0,0,$C$1))</f>
      </c>
      <c r="G6" s="33">
        <f>IF('multi-step tree'!G6="","",IF(Abandonment!G32=0,0,$C$1))</f>
      </c>
      <c r="H6" s="33">
        <f>IF('multi-step tree'!H6="","",IF(Abandonment!H32=0,0,$C$1))</f>
      </c>
      <c r="I6" s="33">
        <f>IF('multi-step tree'!I6="","",IF(Abandonment!I32=0,0,$C$1))</f>
        <v>5000000</v>
      </c>
      <c r="J6" s="33">
        <f>IF('multi-step tree'!J6="","",IF(Abandonment!J32=0,0,$C$1))</f>
      </c>
      <c r="K6" s="33">
        <f>IF('multi-step tree'!K6="","",IF(Abandonment!K32=0,0,$C$1))</f>
        <v>5000000</v>
      </c>
    </row>
    <row r="7" spans="2:11" ht="12.75">
      <c r="B7" s="33">
        <f>IF('multi-step tree'!B7="","",IF(Abandonment!B33=0,0,$C$1))</f>
      </c>
      <c r="C7" s="33">
        <f>IF('multi-step tree'!C7="","",IF(Abandonment!C33=0,0,$C$1))</f>
      </c>
      <c r="D7" s="33">
        <f>IF('multi-step tree'!D7="","",IF(Abandonment!D33=0,0,$C$1))</f>
      </c>
      <c r="E7" s="33">
        <f>IF('multi-step tree'!E7="","",IF(Abandonment!E33=0,0,$C$1))</f>
      </c>
      <c r="F7" s="33">
        <f>IF('multi-step tree'!F7="","",IF(Abandonment!F33=0,0,$C$1))</f>
      </c>
      <c r="G7" s="33">
        <f>IF('multi-step tree'!G7="","",IF(Abandonment!G33=0,0,$C$1))</f>
      </c>
      <c r="H7" s="33">
        <f>IF('multi-step tree'!H7="","",IF(Abandonment!H33=0,0,$C$1))</f>
        <v>5000000</v>
      </c>
      <c r="I7" s="33">
        <f>IF('multi-step tree'!I7="","",IF(Abandonment!I33=0,0,$C$1))</f>
      </c>
      <c r="J7" s="33">
        <f>IF('multi-step tree'!J7="","",IF(Abandonment!J33=0,0,$C$1))</f>
        <v>5000000</v>
      </c>
      <c r="K7" s="33">
        <f>IF('multi-step tree'!K7="","",IF(Abandonment!K33=0,0,$C$1))</f>
      </c>
    </row>
    <row r="8" spans="2:11" ht="12.75">
      <c r="B8" s="33">
        <f>IF('multi-step tree'!B8="","",IF(Abandonment!B34=0,0,$C$1))</f>
      </c>
      <c r="C8" s="33">
        <f>IF('multi-step tree'!C8="","",IF(Abandonment!C34=0,0,$C$1))</f>
      </c>
      <c r="D8" s="33">
        <f>IF('multi-step tree'!D8="","",IF(Abandonment!D34=0,0,$C$1))</f>
      </c>
      <c r="E8" s="33">
        <f>IF('multi-step tree'!E8="","",IF(Abandonment!E34=0,0,$C$1))</f>
      </c>
      <c r="F8" s="33">
        <f>IF('multi-step tree'!F8="","",IF(Abandonment!F34=0,0,$C$1))</f>
      </c>
      <c r="G8" s="33">
        <f>IF('multi-step tree'!G8="","",IF(Abandonment!G34=0,0,$C$1))</f>
        <v>5000000</v>
      </c>
      <c r="H8" s="33">
        <f>IF('multi-step tree'!H8="","",IF(Abandonment!H34=0,0,$C$1))</f>
      </c>
      <c r="I8" s="33">
        <f>IF('multi-step tree'!I8="","",IF(Abandonment!I34=0,0,$C$1))</f>
        <v>5000000</v>
      </c>
      <c r="J8" s="33">
        <f>IF('multi-step tree'!J8="","",IF(Abandonment!J34=0,0,$C$1))</f>
      </c>
      <c r="K8" s="33">
        <f>IF('multi-step tree'!K8="","",IF(Abandonment!K34=0,0,$C$1))</f>
        <v>5000000</v>
      </c>
    </row>
    <row r="9" spans="2:11" ht="12.75">
      <c r="B9" s="33">
        <f>IF('multi-step tree'!B9="","",IF(Abandonment!B35=0,0,$C$1))</f>
      </c>
      <c r="C9" s="33">
        <f>IF('multi-step tree'!C9="","",IF(Abandonment!C35=0,0,$C$1))</f>
      </c>
      <c r="D9" s="33">
        <f>IF('multi-step tree'!D9="","",IF(Abandonment!D35=0,0,$C$1))</f>
      </c>
      <c r="E9" s="33">
        <f>IF('multi-step tree'!E9="","",IF(Abandonment!E35=0,0,$C$1))</f>
      </c>
      <c r="F9" s="33">
        <f>IF('multi-step tree'!F9="","",IF(Abandonment!F35=0,0,$C$1))</f>
        <v>5000000</v>
      </c>
      <c r="G9" s="33">
        <f>IF('multi-step tree'!G9="","",IF(Abandonment!G35=0,0,$C$1))</f>
      </c>
      <c r="H9" s="33">
        <f>IF('multi-step tree'!H9="","",IF(Abandonment!H35=0,0,$C$1))</f>
        <v>5000000</v>
      </c>
      <c r="I9" s="33">
        <f>IF('multi-step tree'!I9="","",IF(Abandonment!I35=0,0,$C$1))</f>
      </c>
      <c r="J9" s="33">
        <f>IF('multi-step tree'!J9="","",IF(Abandonment!J35=0,0,$C$1))</f>
        <v>5000000</v>
      </c>
      <c r="K9" s="33">
        <f>IF('multi-step tree'!K9="","",IF(Abandonment!K35=0,0,$C$1))</f>
      </c>
    </row>
    <row r="10" spans="2:11" ht="12.75">
      <c r="B10" s="33">
        <f>IF('multi-step tree'!B10="","",IF(Abandonment!B36=0,0,$C$1))</f>
      </c>
      <c r="C10" s="33">
        <f>IF('multi-step tree'!C10="","",IF(Abandonment!C36=0,0,$C$1))</f>
      </c>
      <c r="D10" s="33">
        <f>IF('multi-step tree'!D10="","",IF(Abandonment!D36=0,0,$C$1))</f>
      </c>
      <c r="E10" s="33">
        <f>IF('multi-step tree'!E10="","",IF(Abandonment!E36=0,0,$C$1))</f>
        <v>5000000</v>
      </c>
      <c r="F10" s="33">
        <f>IF('multi-step tree'!F10="","",IF(Abandonment!F36=0,0,$C$1))</f>
      </c>
      <c r="G10" s="33">
        <f>IF('multi-step tree'!G10="","",IF(Abandonment!G36=0,0,$C$1))</f>
        <v>5000000</v>
      </c>
      <c r="H10" s="33">
        <f>IF('multi-step tree'!H10="","",IF(Abandonment!H36=0,0,$C$1))</f>
      </c>
      <c r="I10" s="33">
        <f>IF('multi-step tree'!I10="","",IF(Abandonment!I36=0,0,$C$1))</f>
        <v>5000000</v>
      </c>
      <c r="J10" s="33">
        <f>IF('multi-step tree'!J10="","",IF(Abandonment!J36=0,0,$C$1))</f>
      </c>
      <c r="K10" s="33">
        <f>IF('multi-step tree'!K10="","",IF(Abandonment!K36=0,0,$C$1))</f>
        <v>5000000</v>
      </c>
    </row>
    <row r="11" spans="2:11" ht="12.75">
      <c r="B11" s="33">
        <f>IF('multi-step tree'!B11="","",IF(Abandonment!B37=0,0,$C$1))</f>
      </c>
      <c r="C11" s="33">
        <f>IF('multi-step tree'!C11="","",IF(Abandonment!C37=0,0,$C$1))</f>
      </c>
      <c r="D11" s="33">
        <f>IF('multi-step tree'!D11="","",IF(Abandonment!D37=0,0,$C$1))</f>
        <v>5000000</v>
      </c>
      <c r="E11" s="33">
        <f>IF('multi-step tree'!E11="","",IF(Abandonment!E37=0,0,$C$1))</f>
      </c>
      <c r="F11" s="33">
        <f>IF('multi-step tree'!F11="","",IF(Abandonment!F37=0,0,$C$1))</f>
        <v>5000000</v>
      </c>
      <c r="G11" s="33">
        <f>IF('multi-step tree'!G11="","",IF(Abandonment!G37=0,0,$C$1))</f>
      </c>
      <c r="H11" s="33">
        <f>IF('multi-step tree'!H11="","",IF(Abandonment!H37=0,0,$C$1))</f>
        <v>5000000</v>
      </c>
      <c r="I11" s="33">
        <f>IF('multi-step tree'!I11="","",IF(Abandonment!I37=0,0,$C$1))</f>
      </c>
      <c r="J11" s="33">
        <f>IF('multi-step tree'!J11="","",IF(Abandonment!J37=0,0,$C$1))</f>
        <v>5000000</v>
      </c>
      <c r="K11" s="33">
        <f>IF('multi-step tree'!K11="","",IF(Abandonment!K37=0,0,$C$1))</f>
      </c>
    </row>
    <row r="12" spans="1:11" ht="12.75">
      <c r="A12" s="4"/>
      <c r="B12" s="33">
        <f>IF('multi-step tree'!B12="","",IF(Abandonment!B38=0,0,$C$1))</f>
      </c>
      <c r="C12" s="33">
        <f>IF('multi-step tree'!C12="","",IF(Abandonment!C38=0,0,$C$1))</f>
        <v>5000000</v>
      </c>
      <c r="D12" s="33">
        <f>IF('multi-step tree'!D12="","",IF(Abandonment!D38=0,0,$C$1))</f>
      </c>
      <c r="E12" s="33">
        <f>IF('multi-step tree'!E12="","",IF(Abandonment!E38=0,0,$C$1))</f>
        <v>5000000</v>
      </c>
      <c r="F12" s="33">
        <f>IF('multi-step tree'!F12="","",IF(Abandonment!F38=0,0,$C$1))</f>
      </c>
      <c r="G12" s="33">
        <f>IF('multi-step tree'!G12="","",IF(Abandonment!G38=0,0,$C$1))</f>
        <v>5000000</v>
      </c>
      <c r="H12" s="33">
        <f>IF('multi-step tree'!H12="","",IF(Abandonment!H38=0,0,$C$1))</f>
      </c>
      <c r="I12" s="33">
        <f>IF('multi-step tree'!I12="","",IF(Abandonment!I38=0,0,$C$1))</f>
        <v>5000000</v>
      </c>
      <c r="J12" s="33">
        <f>IF('multi-step tree'!J12="","",IF(Abandonment!J38=0,0,$C$1))</f>
      </c>
      <c r="K12" s="33">
        <f>IF('multi-step tree'!K12="","",IF(Abandonment!K38=0,0,$C$1))</f>
        <v>5000000</v>
      </c>
    </row>
    <row r="13" spans="2:11" ht="12.75">
      <c r="B13" s="33">
        <f>IF('multi-step tree'!B13="","",IF(Abandonment!B39=0,0,$C$1))</f>
        <v>5000000</v>
      </c>
      <c r="C13" s="33">
        <f>IF('multi-step tree'!C13="","",IF(Abandonment!C39=0,0,$C$1))</f>
      </c>
      <c r="D13" s="33">
        <f>IF('multi-step tree'!D13="","",IF(Abandonment!D39=0,0,$C$1))</f>
        <v>5000000</v>
      </c>
      <c r="E13" s="33">
        <f>IF('multi-step tree'!E13="","",IF(Abandonment!E39=0,0,$C$1))</f>
      </c>
      <c r="F13" s="33">
        <f>IF('multi-step tree'!F13="","",IF(Abandonment!F39=0,0,$C$1))</f>
        <v>5000000</v>
      </c>
      <c r="G13" s="33">
        <f>IF('multi-step tree'!G13="","",IF(Abandonment!G39=0,0,$C$1))</f>
      </c>
      <c r="H13" s="33">
        <f>IF('multi-step tree'!H13="","",IF(Abandonment!H39=0,0,$C$1))</f>
        <v>5000000</v>
      </c>
      <c r="I13" s="33">
        <f>IF('multi-step tree'!I13="","",IF(Abandonment!I39=0,0,$C$1))</f>
      </c>
      <c r="J13" s="33">
        <f>IF('multi-step tree'!J13="","",IF(Abandonment!J39=0,0,$C$1))</f>
        <v>5000000</v>
      </c>
      <c r="K13" s="33">
        <f>IF('multi-step tree'!K13="","",IF(Abandonment!K39=0,0,$C$1))</f>
      </c>
    </row>
    <row r="14" spans="2:11" ht="12.75">
      <c r="B14" s="33">
        <f>IF('multi-step tree'!B14="","",IF(Abandonment!B40=0,0,$C$1))</f>
      </c>
      <c r="C14" s="33">
        <f>IF('multi-step tree'!C14="","",IF(Abandonment!C40=0,0,$C$1))</f>
        <v>5000000</v>
      </c>
      <c r="D14" s="33">
        <f>IF('multi-step tree'!D14="","",IF(Abandonment!D40=0,0,$C$1))</f>
      </c>
      <c r="E14" s="33">
        <f>IF('multi-step tree'!E14="","",IF(Abandonment!E40=0,0,$C$1))</f>
        <v>5000000</v>
      </c>
      <c r="F14" s="33">
        <f>IF('multi-step tree'!F14="","",IF(Abandonment!F40=0,0,$C$1))</f>
      </c>
      <c r="G14" s="33">
        <f>IF('multi-step tree'!G14="","",IF(Abandonment!G40=0,0,$C$1))</f>
        <v>5000000</v>
      </c>
      <c r="H14" s="33">
        <f>IF('multi-step tree'!H14="","",IF(Abandonment!H40=0,0,$C$1))</f>
      </c>
      <c r="I14" s="33">
        <f>IF('multi-step tree'!I14="","",IF(Abandonment!I40=0,0,$C$1))</f>
        <v>5000000</v>
      </c>
      <c r="J14" s="33">
        <f>IF('multi-step tree'!J14="","",IF(Abandonment!J40=0,0,$C$1))</f>
      </c>
      <c r="K14" s="33">
        <f>IF('multi-step tree'!K14="","",IF(Abandonment!K40=0,0,$C$1))</f>
        <v>5000000</v>
      </c>
    </row>
    <row r="15" spans="2:11" ht="12.75">
      <c r="B15" s="33">
        <f>IF('multi-step tree'!B15="","",IF(Abandonment!B41=0,0,$C$1))</f>
      </c>
      <c r="C15" s="33">
        <f>IF('multi-step tree'!C15="","",IF(Abandonment!C41=0,0,$C$1))</f>
      </c>
      <c r="D15" s="33">
        <f>IF('multi-step tree'!D15="","",IF(Abandonment!D41=0,0,$C$1))</f>
        <v>5000000</v>
      </c>
      <c r="E15" s="33">
        <f>IF('multi-step tree'!E15="","",IF(Abandonment!E41=0,0,$C$1))</f>
      </c>
      <c r="F15" s="33">
        <f>IF('multi-step tree'!F15="","",IF(Abandonment!F41=0,0,$C$1))</f>
        <v>5000000</v>
      </c>
      <c r="G15" s="33">
        <f>IF('multi-step tree'!G15="","",IF(Abandonment!G41=0,0,$C$1))</f>
      </c>
      <c r="H15" s="33">
        <f>IF('multi-step tree'!H15="","",IF(Abandonment!H41=0,0,$C$1))</f>
        <v>5000000</v>
      </c>
      <c r="I15" s="33">
        <f>IF('multi-step tree'!I15="","",IF(Abandonment!I41=0,0,$C$1))</f>
      </c>
      <c r="J15" s="33">
        <f>IF('multi-step tree'!J15="","",IF(Abandonment!J41=0,0,$C$1))</f>
        <v>5000000</v>
      </c>
      <c r="K15" s="33">
        <f>IF('multi-step tree'!K15="","",IF(Abandonment!K41=0,0,$C$1))</f>
      </c>
    </row>
    <row r="16" spans="2:11" ht="12.75">
      <c r="B16" s="33">
        <f>IF('multi-step tree'!B16="","",IF(Abandonment!B42=0,0,$C$1))</f>
      </c>
      <c r="C16" s="33">
        <f>IF('multi-step tree'!C16="","",IF(Abandonment!C42=0,0,$C$1))</f>
      </c>
      <c r="D16" s="33">
        <f>IF('multi-step tree'!D16="","",IF(Abandonment!D42=0,0,$C$1))</f>
      </c>
      <c r="E16" s="33">
        <f>IF('multi-step tree'!E16="","",IF(Abandonment!E42=0,0,$C$1))</f>
        <v>0</v>
      </c>
      <c r="F16" s="33">
        <f>IF('multi-step tree'!F16="","",IF(Abandonment!F42=0,0,$C$1))</f>
      </c>
      <c r="G16" s="33">
        <f>IF('multi-step tree'!G16="","",IF(Abandonment!G42=0,0,$C$1))</f>
        <v>0</v>
      </c>
      <c r="H16" s="33">
        <f>IF('multi-step tree'!H16="","",IF(Abandonment!H42=0,0,$C$1))</f>
      </c>
      <c r="I16" s="33">
        <f>IF('multi-step tree'!I16="","",IF(Abandonment!I42=0,0,$C$1))</f>
        <v>0</v>
      </c>
      <c r="J16" s="33">
        <f>IF('multi-step tree'!J16="","",IF(Abandonment!J42=0,0,$C$1))</f>
      </c>
      <c r="K16" s="33">
        <f>IF('multi-step tree'!K16="","",IF(Abandonment!K42=0,0,$C$1))</f>
        <v>0</v>
      </c>
    </row>
    <row r="17" spans="2:11" ht="12.75">
      <c r="B17" s="33">
        <f>IF('multi-step tree'!B17="","",IF(Abandonment!B43=0,0,$C$1))</f>
      </c>
      <c r="C17" s="33">
        <f>IF('multi-step tree'!C17="","",IF(Abandonment!C43=0,0,$C$1))</f>
      </c>
      <c r="D17" s="33">
        <f>IF('multi-step tree'!D17="","",IF(Abandonment!D43=0,0,$C$1))</f>
      </c>
      <c r="E17" s="33">
        <f>IF('multi-step tree'!E17="","",IF(Abandonment!E43=0,0,$C$1))</f>
      </c>
      <c r="F17" s="33">
        <f>IF('multi-step tree'!F17="","",IF(Abandonment!F43=0,0,$C$1))</f>
        <v>0</v>
      </c>
      <c r="G17" s="33">
        <f>IF('multi-step tree'!G17="","",IF(Abandonment!G43=0,0,$C$1))</f>
      </c>
      <c r="H17" s="33">
        <f>IF('multi-step tree'!H17="","",IF(Abandonment!H43=0,0,$C$1))</f>
        <v>0</v>
      </c>
      <c r="I17" s="33">
        <f>IF('multi-step tree'!I17="","",IF(Abandonment!I43=0,0,$C$1))</f>
      </c>
      <c r="J17" s="33">
        <f>IF('multi-step tree'!J17="","",IF(Abandonment!J43=0,0,$C$1))</f>
        <v>0</v>
      </c>
      <c r="K17" s="33">
        <f>IF('multi-step tree'!K17="","",IF(Abandonment!K43=0,0,$C$1))</f>
      </c>
    </row>
    <row r="18" spans="2:11" ht="12.75">
      <c r="B18" s="33">
        <f>IF('multi-step tree'!B18="","",IF(Abandonment!B44=0,0,$C$1))</f>
      </c>
      <c r="C18" s="33">
        <f>IF('multi-step tree'!C18="","",IF(Abandonment!C44=0,0,$C$1))</f>
      </c>
      <c r="D18" s="33">
        <f>IF('multi-step tree'!D18="","",IF(Abandonment!D44=0,0,$C$1))</f>
      </c>
      <c r="E18" s="33">
        <f>IF('multi-step tree'!E18="","",IF(Abandonment!E44=0,0,$C$1))</f>
      </c>
      <c r="F18" s="33">
        <f>IF('multi-step tree'!F18="","",IF(Abandonment!F44=0,0,$C$1))</f>
      </c>
      <c r="G18" s="33">
        <f>IF('multi-step tree'!G18="","",IF(Abandonment!G44=0,0,$C$1))</f>
        <v>0</v>
      </c>
      <c r="H18" s="33">
        <f>IF('multi-step tree'!H18="","",IF(Abandonment!H44=0,0,$C$1))</f>
      </c>
      <c r="I18" s="33">
        <f>IF('multi-step tree'!I18="","",IF(Abandonment!I44=0,0,$C$1))</f>
        <v>0</v>
      </c>
      <c r="J18" s="33">
        <f>IF('multi-step tree'!J18="","",IF(Abandonment!J44=0,0,$C$1))</f>
      </c>
      <c r="K18" s="33">
        <f>IF('multi-step tree'!K18="","",IF(Abandonment!K44=0,0,$C$1))</f>
        <v>0</v>
      </c>
    </row>
    <row r="19" spans="2:11" ht="12.75">
      <c r="B19" s="33">
        <f>IF('multi-step tree'!B19="","",IF(Abandonment!B45=0,0,$C$1))</f>
      </c>
      <c r="C19" s="33">
        <f>IF('multi-step tree'!C19="","",IF(Abandonment!C45=0,0,$C$1))</f>
      </c>
      <c r="D19" s="33">
        <f>IF('multi-step tree'!D19="","",IF(Abandonment!D45=0,0,$C$1))</f>
      </c>
      <c r="E19" s="33">
        <f>IF('multi-step tree'!E19="","",IF(Abandonment!E45=0,0,$C$1))</f>
      </c>
      <c r="F19" s="33">
        <f>IF('multi-step tree'!F19="","",IF(Abandonment!F45=0,0,$C$1))</f>
      </c>
      <c r="G19" s="33">
        <f>IF('multi-step tree'!G19="","",IF(Abandonment!G45=0,0,$C$1))</f>
      </c>
      <c r="H19" s="33">
        <f>IF('multi-step tree'!H19="","",IF(Abandonment!H45=0,0,$C$1))</f>
        <v>0</v>
      </c>
      <c r="I19" s="33">
        <f>IF('multi-step tree'!I19="","",IF(Abandonment!I45=0,0,$C$1))</f>
      </c>
      <c r="J19" s="33">
        <f>IF('multi-step tree'!J19="","",IF(Abandonment!J45=0,0,$C$1))</f>
        <v>0</v>
      </c>
      <c r="K19" s="33">
        <f>IF('multi-step tree'!K19="","",IF(Abandonment!K45=0,0,$C$1))</f>
      </c>
    </row>
    <row r="20" spans="2:11" ht="12.75">
      <c r="B20" s="33">
        <f>IF('multi-step tree'!B20="","",IF(Abandonment!B46=0,0,$C$1))</f>
      </c>
      <c r="C20" s="33">
        <f>IF('multi-step tree'!C20="","",IF(Abandonment!C46=0,0,$C$1))</f>
      </c>
      <c r="D20" s="33">
        <f>IF('multi-step tree'!D20="","",IF(Abandonment!D46=0,0,$C$1))</f>
      </c>
      <c r="E20" s="33">
        <f>IF('multi-step tree'!E20="","",IF(Abandonment!E46=0,0,$C$1))</f>
      </c>
      <c r="F20" s="33">
        <f>IF('multi-step tree'!F20="","",IF(Abandonment!F46=0,0,$C$1))</f>
      </c>
      <c r="G20" s="33">
        <f>IF('multi-step tree'!G20="","",IF(Abandonment!G46=0,0,$C$1))</f>
      </c>
      <c r="H20" s="33">
        <f>IF('multi-step tree'!H20="","",IF(Abandonment!H46=0,0,$C$1))</f>
      </c>
      <c r="I20" s="33">
        <f>IF('multi-step tree'!I20="","",IF(Abandonment!I46=0,0,$C$1))</f>
        <v>0</v>
      </c>
      <c r="J20" s="33">
        <f>IF('multi-step tree'!J20="","",IF(Abandonment!J46=0,0,$C$1))</f>
      </c>
      <c r="K20" s="33">
        <f>IF('multi-step tree'!K20="","",IF(Abandonment!K46=0,0,$C$1))</f>
        <v>0</v>
      </c>
    </row>
    <row r="21" spans="2:11" ht="12.75">
      <c r="B21" s="33">
        <f>IF('multi-step tree'!B21="","",IF(Abandonment!B47=0,0,$C$1))</f>
      </c>
      <c r="C21" s="33">
        <f>IF('multi-step tree'!C21="","",IF(Abandonment!C47=0,0,$C$1))</f>
      </c>
      <c r="D21" s="33">
        <f>IF('multi-step tree'!D21="","",IF(Abandonment!D47=0,0,$C$1))</f>
      </c>
      <c r="E21" s="33">
        <f>IF('multi-step tree'!E21="","",IF(Abandonment!E47=0,0,$C$1))</f>
      </c>
      <c r="F21" s="33">
        <f>IF('multi-step tree'!F21="","",IF(Abandonment!F47=0,0,$C$1))</f>
      </c>
      <c r="G21" s="33">
        <f>IF('multi-step tree'!G21="","",IF(Abandonment!G47=0,0,$C$1))</f>
      </c>
      <c r="H21" s="33">
        <f>IF('multi-step tree'!H21="","",IF(Abandonment!H47=0,0,$C$1))</f>
      </c>
      <c r="I21" s="33">
        <f>IF('multi-step tree'!I21="","",IF(Abandonment!I47=0,0,$C$1))</f>
      </c>
      <c r="J21" s="33">
        <f>IF('multi-step tree'!J21="","",IF(Abandonment!J47=0,0,$C$1))</f>
        <v>0</v>
      </c>
      <c r="K21" s="33">
        <f>IF('multi-step tree'!K21="","",IF(Abandonment!K47=0,0,$C$1))</f>
      </c>
    </row>
    <row r="22" spans="2:11" ht="12.75">
      <c r="B22" s="33">
        <f>IF('multi-step tree'!B22="","",IF(Abandonment!B48=0,0,$C$1))</f>
      </c>
      <c r="C22" s="33">
        <f>IF('multi-step tree'!C22="","",IF(Abandonment!C48=0,0,$C$1))</f>
      </c>
      <c r="D22" s="33">
        <f>IF('multi-step tree'!D22="","",IF(Abandonment!D48=0,0,$C$1))</f>
      </c>
      <c r="E22" s="33">
        <f>IF('multi-step tree'!E22="","",IF(Abandonment!E48=0,0,$C$1))</f>
      </c>
      <c r="F22" s="33">
        <f>IF('multi-step tree'!F22="","",IF(Abandonment!F48=0,0,$C$1))</f>
      </c>
      <c r="G22" s="33">
        <f>IF('multi-step tree'!G22="","",IF(Abandonment!G48=0,0,$C$1))</f>
      </c>
      <c r="H22" s="33">
        <f>IF('multi-step tree'!H22="","",IF(Abandonment!H48=0,0,$C$1))</f>
      </c>
      <c r="I22" s="33">
        <f>IF('multi-step tree'!I22="","",IF(Abandonment!I48=0,0,$C$1))</f>
      </c>
      <c r="J22" s="33">
        <f>IF('multi-step tree'!J22="","",IF(Abandonment!J48=0,0,$C$1))</f>
      </c>
      <c r="K22" s="33">
        <f>IF('multi-step tree'!K22="","",IF(Abandonment!K48=0,0,$C$1))</f>
        <v>0</v>
      </c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6" spans="1:11" ht="12.75">
      <c r="A26" s="2" t="s">
        <v>82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2.75">
      <c r="A28" t="s">
        <v>83</v>
      </c>
    </row>
    <row r="29" ht="12.75">
      <c r="B29" t="s">
        <v>58</v>
      </c>
    </row>
    <row r="30" spans="1:12" ht="12.75">
      <c r="A30" s="1"/>
      <c r="B30" s="33">
        <f>IF('multi-step tree'!B4="","",B4+(p*C29+(1-p)*C31)*EXP(-rf))</f>
      </c>
      <c r="C30" s="33">
        <f>IF('multi-step tree'!C4="","",C4+(p*D29+(1-p)*D31)*EXP(-rf))</f>
      </c>
      <c r="D30" s="33">
        <f>IF('multi-step tree'!D4="","",D4+(p*E29+(1-p)*E31)*EXP(-rf))</f>
      </c>
      <c r="E30" s="33">
        <f>IF('multi-step tree'!E4="","",E4+(p*F29+(1-p)*F31)*EXP(-rf))</f>
      </c>
      <c r="F30" s="33">
        <f>IF('multi-step tree'!F4="","",F4+(p*G29+(1-p)*G31)*EXP(-rf))</f>
      </c>
      <c r="G30" s="33">
        <f>IF('multi-step tree'!G4="","",G4+(p*H29+(1-p)*H31)*EXP(-rf))</f>
      </c>
      <c r="H30" s="33">
        <f>IF('multi-step tree'!H4="","",H4+(p*I29+(1-p)*I31)*EXP(-rf))</f>
      </c>
      <c r="I30" s="33">
        <f>IF('multi-step tree'!I4="","",I4+(p*J29+(1-p)*J31)*EXP(-rf))</f>
      </c>
      <c r="J30" s="33">
        <f>IF('multi-step tree'!J4="","",J4+(p*K29+(1-p)*K31)*EXP(-rf))</f>
      </c>
      <c r="K30" s="33">
        <f>IF('multi-step tree'!K4="","",K4)</f>
        <v>5000000</v>
      </c>
      <c r="L30" s="29"/>
    </row>
    <row r="31" spans="2:11" ht="12.75">
      <c r="B31" s="33">
        <f>IF('multi-step tree'!B5="","",B5+(p*C30+(1-p)*C32)*EXP(-rf))</f>
      </c>
      <c r="C31" s="33">
        <f>IF('multi-step tree'!C5="","",C5+(p*D30+(1-p)*D32)*EXP(-rf))</f>
      </c>
      <c r="D31" s="33">
        <f>IF('multi-step tree'!D5="","",D5+(p*E30+(1-p)*E32)*EXP(-rf))</f>
      </c>
      <c r="E31" s="33">
        <f>IF('multi-step tree'!E5="","",E5+(p*F30+(1-p)*F32)*EXP(-rf))</f>
      </c>
      <c r="F31" s="33">
        <f>IF('multi-step tree'!F5="","",F5+(p*G30+(1-p)*G32)*EXP(-rf))</f>
      </c>
      <c r="G31" s="33">
        <f>IF('multi-step tree'!G5="","",G5+(p*H30+(1-p)*H32)*EXP(-rf))</f>
      </c>
      <c r="H31" s="33">
        <f>IF('multi-step tree'!H5="","",H5+(p*I30+(1-p)*I32)*EXP(-rf))</f>
      </c>
      <c r="I31" s="33">
        <f>IF('multi-step tree'!I5="","",I5+(p*J30+(1-p)*J32)*EXP(-rf))</f>
      </c>
      <c r="J31" s="33">
        <f>IF('multi-step tree'!J5="","",J5+(p*K30+(1-p)*K32)*EXP(-rf))</f>
        <v>9756147.122503571</v>
      </c>
      <c r="K31" s="33">
        <f>IF('multi-step tree'!K5="","",K5)</f>
      </c>
    </row>
    <row r="32" spans="2:11" ht="12.75">
      <c r="B32" s="33">
        <f>IF('multi-step tree'!B6="","",B6+(p*C31+(1-p)*C33)*EXP(-rf))</f>
      </c>
      <c r="C32" s="33">
        <f>IF('multi-step tree'!C6="","",C6+(p*D31+(1-p)*D33)*EXP(-rf))</f>
      </c>
      <c r="D32" s="33">
        <f>IF('multi-step tree'!D6="","",D6+(p*E31+(1-p)*E33)*EXP(-rf))</f>
      </c>
      <c r="E32" s="33">
        <f>IF('multi-step tree'!E6="","",E6+(p*F31+(1-p)*F33)*EXP(-rf))</f>
      </c>
      <c r="F32" s="33">
        <f>IF('multi-step tree'!F6="","",F6+(p*G31+(1-p)*G33)*EXP(-rf))</f>
      </c>
      <c r="G32" s="33">
        <f>IF('multi-step tree'!G6="","",G6+(p*H31+(1-p)*H33)*EXP(-rf))</f>
      </c>
      <c r="H32" s="33">
        <f>IF('multi-step tree'!H6="","",H6+(p*I31+(1-p)*I33)*EXP(-rf))</f>
      </c>
      <c r="I32" s="33">
        <f>IF('multi-step tree'!I6="","",I6+(p*J31+(1-p)*J33)*EXP(-rf))</f>
        <v>14280334.212683368</v>
      </c>
      <c r="J32" s="33">
        <f>IF('multi-step tree'!J6="","",J6+(p*K31+(1-p)*K33)*EXP(-rf))</f>
      </c>
      <c r="K32" s="33">
        <f>IF('multi-step tree'!K6="","",K6)</f>
        <v>5000000</v>
      </c>
    </row>
    <row r="33" spans="2:11" ht="12.75">
      <c r="B33" s="33">
        <f>IF('multi-step tree'!B7="","",B7+(p*C32+(1-p)*C34)*EXP(-rf))</f>
      </c>
      <c r="C33" s="33">
        <f>IF('multi-step tree'!C7="","",C7+(p*D32+(1-p)*D34)*EXP(-rf))</f>
      </c>
      <c r="D33" s="33">
        <f>IF('multi-step tree'!D7="","",D7+(p*E32+(1-p)*E34)*EXP(-rf))</f>
      </c>
      <c r="E33" s="33">
        <f>IF('multi-step tree'!E7="","",E7+(p*F32+(1-p)*F34)*EXP(-rf))</f>
      </c>
      <c r="F33" s="33">
        <f>IF('multi-step tree'!F7="","",F7+(p*G32+(1-p)*G34)*EXP(-rf))</f>
      </c>
      <c r="G33" s="33">
        <f>IF('multi-step tree'!G7="","",G7+(p*H32+(1-p)*H34)*EXP(-rf))</f>
      </c>
      <c r="H33" s="33">
        <f>IF('multi-step tree'!H7="","",H7+(p*I32+(1-p)*I34)*EXP(-rf))</f>
        <v>18583874.094808657</v>
      </c>
      <c r="I33" s="33">
        <f>IF('multi-step tree'!I7="","",I7+(p*J32+(1-p)*J34)*EXP(-rf))</f>
      </c>
      <c r="J33" s="33">
        <f>IF('multi-step tree'!J7="","",J7+(p*K32+(1-p)*K34)*EXP(-rf))</f>
        <v>9756147.122503571</v>
      </c>
      <c r="K33" s="33">
        <f>IF('multi-step tree'!K7="","",K7)</f>
      </c>
    </row>
    <row r="34" spans="2:11" ht="12.75">
      <c r="B34" s="33">
        <f>IF('multi-step tree'!B8="","",B8+(p*C33+(1-p)*C35)*EXP(-rf))</f>
      </c>
      <c r="C34" s="33">
        <f>IF('multi-step tree'!C8="","",C8+(p*D33+(1-p)*D35)*EXP(-rf))</f>
      </c>
      <c r="D34" s="33">
        <f>IF('multi-step tree'!D8="","",D8+(p*E33+(1-p)*E35)*EXP(-rf))</f>
      </c>
      <c r="E34" s="33">
        <f>IF('multi-step tree'!E8="","",E8+(p*F33+(1-p)*F35)*EXP(-rf))</f>
      </c>
      <c r="F34" s="33">
        <f>IF('multi-step tree'!F8="","",F8+(p*G33+(1-p)*G35)*EXP(-rf))</f>
      </c>
      <c r="G34" s="33">
        <f>IF('multi-step tree'!G8="","",G8+(p*H33+(1-p)*H35)*EXP(-rf))</f>
        <v>22677527.860198565</v>
      </c>
      <c r="H34" s="33">
        <f>IF('multi-step tree'!H8="","",H8+(p*I33+(1-p)*I35)*EXP(-rf))</f>
      </c>
      <c r="I34" s="33">
        <f>IF('multi-step tree'!I8="","",I8+(p*J33+(1-p)*J35)*EXP(-rf))</f>
        <v>14280334.212683368</v>
      </c>
      <c r="J34" s="33">
        <f>IF('multi-step tree'!J8="","",J8+(p*K33+(1-p)*K35)*EXP(-rf))</f>
      </c>
      <c r="K34" s="33">
        <f>IF('multi-step tree'!K8="","",K8)</f>
        <v>5000000</v>
      </c>
    </row>
    <row r="35" spans="2:11" ht="12.75">
      <c r="B35" s="33">
        <f>IF('multi-step tree'!B9="","",B9+(p*C34+(1-p)*C36)*EXP(-rf))</f>
      </c>
      <c r="C35" s="33">
        <f>IF('multi-step tree'!C9="","",C9+(p*D34+(1-p)*D36)*EXP(-rf))</f>
      </c>
      <c r="D35" s="33">
        <f>IF('multi-step tree'!D9="","",D9+(p*E34+(1-p)*E36)*EXP(-rf))</f>
      </c>
      <c r="E35" s="33">
        <f>IF('multi-step tree'!E9="","",E9+(p*F34+(1-p)*F36)*EXP(-rf))</f>
      </c>
      <c r="F35" s="33">
        <f>IF('multi-step tree'!F9="","",F9+(p*G34+(1-p)*G36)*EXP(-rf))</f>
        <v>26571531.77555559</v>
      </c>
      <c r="G35" s="33">
        <f>IF('multi-step tree'!G9="","",G9+(p*H34+(1-p)*H36)*EXP(-rf))</f>
      </c>
      <c r="H35" s="33">
        <f>IF('multi-step tree'!H9="","",H9+(p*I34+(1-p)*I36)*EXP(-rf))</f>
        <v>18583874.094808657</v>
      </c>
      <c r="I35" s="33">
        <f>IF('multi-step tree'!I9="","",I9+(p*J34+(1-p)*J36)*EXP(-rf))</f>
      </c>
      <c r="J35" s="33">
        <f>IF('multi-step tree'!J9="","",J9+(p*K34+(1-p)*K36)*EXP(-rf))</f>
        <v>9756147.122503571</v>
      </c>
      <c r="K35" s="33">
        <f>IF('multi-step tree'!K9="","",K9)</f>
      </c>
    </row>
    <row r="36" spans="2:11" ht="12.75">
      <c r="B36" s="33">
        <f>IF('multi-step tree'!B10="","",B10+(p*C35+(1-p)*C37)*EXP(-rf))</f>
      </c>
      <c r="C36" s="33">
        <f>IF('multi-step tree'!C10="","",C10+(p*D35+(1-p)*D37)*EXP(-rf))</f>
      </c>
      <c r="D36" s="33">
        <f>IF('multi-step tree'!D10="","",D10+(p*E35+(1-p)*E37)*EXP(-rf))</f>
      </c>
      <c r="E36" s="33">
        <f>IF('multi-step tree'!E10="","",E10+(p*F35+(1-p)*F37)*EXP(-rf))</f>
        <v>30120405.218535613</v>
      </c>
      <c r="F36" s="33">
        <f>IF('multi-step tree'!F10="","",F10+(p*G35+(1-p)*G37)*EXP(-rf))</f>
      </c>
      <c r="G36" s="33">
        <f>IF('multi-step tree'!G10="","",G10+(p*H35+(1-p)*H37)*EXP(-rf))</f>
        <v>22677527.860198565</v>
      </c>
      <c r="H36" s="33">
        <f>IF('multi-step tree'!H10="","",H10+(p*I35+(1-p)*I37)*EXP(-rf))</f>
      </c>
      <c r="I36" s="33">
        <f>IF('multi-step tree'!I10="","",I10+(p*J35+(1-p)*J37)*EXP(-rf))</f>
        <v>14280334.212683368</v>
      </c>
      <c r="J36" s="33">
        <f>IF('multi-step tree'!J10="","",J10+(p*K35+(1-p)*K37)*EXP(-rf))</f>
      </c>
      <c r="K36" s="33">
        <f>IF('multi-step tree'!K10="","",K10)</f>
        <v>5000000</v>
      </c>
    </row>
    <row r="37" spans="2:11" ht="12.75">
      <c r="B37" s="33">
        <f>IF('multi-step tree'!B11="","",B11+(p*C36+(1-p)*C38)*EXP(-rf))</f>
      </c>
      <c r="C37" s="33">
        <f>IF('multi-step tree'!C11="","",C11+(p*D36+(1-p)*D38)*EXP(-rf))</f>
      </c>
      <c r="D37" s="33">
        <f>IF('multi-step tree'!D11="","",D11+(p*E36+(1-p)*E38)*EXP(-rf))</f>
        <v>32855540.928498097</v>
      </c>
      <c r="E37" s="33">
        <f>IF('multi-step tree'!E11="","",E11+(p*F36+(1-p)*F38)*EXP(-rf))</f>
      </c>
      <c r="F37" s="33">
        <f>IF('multi-step tree'!F11="","",F11+(p*G36+(1-p)*G38)*EXP(-rf))</f>
        <v>26294659.622272678</v>
      </c>
      <c r="G37" s="33">
        <f>IF('multi-step tree'!G11="","",G11+(p*H36+(1-p)*H38)*EXP(-rf))</f>
      </c>
      <c r="H37" s="33">
        <f>IF('multi-step tree'!H11="","",H11+(p*I36+(1-p)*I38)*EXP(-rf))</f>
        <v>18583874.094808657</v>
      </c>
      <c r="I37" s="33">
        <f>IF('multi-step tree'!I11="","",I11+(p*J36+(1-p)*J38)*EXP(-rf))</f>
      </c>
      <c r="J37" s="33">
        <f>IF('multi-step tree'!J11="","",J11+(p*K36+(1-p)*K38)*EXP(-rf))</f>
        <v>9756147.122503571</v>
      </c>
      <c r="K37" s="33">
        <f>IF('multi-step tree'!K11="","",K11)</f>
      </c>
    </row>
    <row r="38" spans="1:11" ht="12.75">
      <c r="A38" s="4"/>
      <c r="B38" s="33">
        <f>IF('multi-step tree'!B12="","",B12+(p*C37+(1-p)*C39)*EXP(-rf))</f>
      </c>
      <c r="C38" s="33">
        <f>IF('multi-step tree'!C12="","",C12+(p*D37+(1-p)*D39)*EXP(-rf))</f>
        <v>34080514.81982727</v>
      </c>
      <c r="D38" s="33">
        <f>IF('multi-step tree'!D12="","",D12+(p*E37+(1-p)*E39)*EXP(-rf))</f>
      </c>
      <c r="E38" s="33">
        <f>IF('multi-step tree'!E12="","",E12+(p*F37+(1-p)*F39)*EXP(-rf))</f>
        <v>28700749.96059351</v>
      </c>
      <c r="F38" s="33">
        <f>IF('multi-step tree'!F12="","",F12+(p*G37+(1-p)*G39)*EXP(-rf))</f>
      </c>
      <c r="G38" s="33">
        <f>IF('multi-step tree'!G12="","",G12+(p*H37+(1-p)*H39)*EXP(-rf))</f>
        <v>22183652.427133434</v>
      </c>
      <c r="H38" s="33">
        <f>IF('multi-step tree'!H12="","",H12+(p*I37+(1-p)*I39)*EXP(-rf))</f>
      </c>
      <c r="I38" s="33">
        <f>IF('multi-step tree'!I12="","",I12+(p*J37+(1-p)*J39)*EXP(-rf))</f>
        <v>14280334.212683368</v>
      </c>
      <c r="J38" s="33">
        <f>IF('multi-step tree'!J12="","",J12+(p*K37+(1-p)*K39)*EXP(-rf))</f>
      </c>
      <c r="K38" s="33">
        <f>IF('multi-step tree'!K12="","",K12)</f>
        <v>5000000</v>
      </c>
    </row>
    <row r="39" spans="2:11" ht="12.75">
      <c r="B39" s="33">
        <f>IF('multi-step tree'!B13="","",B13+(p*C38+(1-p)*C40)*EXP(-rf))</f>
        <v>33082022.488803666</v>
      </c>
      <c r="C39" s="33">
        <f>IF('multi-step tree'!C13="","",C13+(p*D38+(1-p)*D40)*EXP(-rf))</f>
      </c>
      <c r="D39" s="33">
        <f>IF('multi-step tree'!D13="","",D13+(p*E38+(1-p)*E40)*EXP(-rf))</f>
        <v>28980052.809983887</v>
      </c>
      <c r="E39" s="33">
        <f>IF('multi-step tree'!E13="","",E13+(p*F38+(1-p)*F40)*EXP(-rf))</f>
      </c>
      <c r="F39" s="33">
        <f>IF('multi-step tree'!F13="","",F13+(p*G38+(1-p)*G40)*EXP(-rf))</f>
        <v>23955241.995456066</v>
      </c>
      <c r="G39" s="33">
        <f>IF('multi-step tree'!G13="","",G13+(p*H38+(1-p)*H40)*EXP(-rf))</f>
      </c>
      <c r="H39" s="33">
        <f>IF('multi-step tree'!H13="","",H13+(p*I38+(1-p)*I40)*EXP(-rf))</f>
        <v>17702915.354490563</v>
      </c>
      <c r="I39" s="33">
        <f>IF('multi-step tree'!I13="","",I13+(p*J38+(1-p)*J40)*EXP(-rf))</f>
      </c>
      <c r="J39" s="33">
        <f>IF('multi-step tree'!J13="","",J13+(p*K38+(1-p)*K40)*EXP(-rf))</f>
        <v>9756147.122503571</v>
      </c>
      <c r="K39" s="33">
        <f>IF('multi-step tree'!K13="","",K13)</f>
      </c>
    </row>
    <row r="40" spans="2:11" ht="12.75">
      <c r="B40" s="33">
        <f>IF('multi-step tree'!B14="","",B14+(p*C39+(1-p)*C41)*EXP(-rf))</f>
      </c>
      <c r="C40" s="33">
        <f>IF('multi-step tree'!C14="","",C14+(p*D39+(1-p)*D41)*EXP(-rf))</f>
        <v>26345447.87395068</v>
      </c>
      <c r="D40" s="33">
        <f>IF('multi-step tree'!D14="","",D14+(p*E39+(1-p)*E41)*EXP(-rf))</f>
      </c>
      <c r="E40" s="33">
        <f>IF('multi-step tree'!E14="","",E14+(p*F39+(1-p)*F41)*EXP(-rf))</f>
        <v>22776957.484013386</v>
      </c>
      <c r="F40" s="33">
        <f>IF('multi-step tree'!F14="","",F14+(p*G39+(1-p)*G41)*EXP(-rf))</f>
      </c>
      <c r="G40" s="33">
        <f>IF('multi-step tree'!G14="","",G14+(p*H39+(1-p)*H41)*EXP(-rf))</f>
        <v>18354794.714878585</v>
      </c>
      <c r="H40" s="33">
        <f>IF('multi-step tree'!H14="","",H14+(p*I39+(1-p)*I41)*EXP(-rf))</f>
      </c>
      <c r="I40" s="33">
        <f>IF('multi-step tree'!I14="","",I14+(p*J39+(1-p)*J41)*EXP(-rf))</f>
        <v>12708909.010732708</v>
      </c>
      <c r="J40" s="33">
        <f>IF('multi-step tree'!J14="","",J14+(p*K39+(1-p)*K41)*EXP(-rf))</f>
      </c>
      <c r="K40" s="33">
        <f>IF('multi-step tree'!K14="","",K14)</f>
        <v>5000000</v>
      </c>
    </row>
    <row r="41" spans="2:11" ht="12.75">
      <c r="B41" s="33">
        <f>IF('multi-step tree'!B15="","",B15+(p*C40+(1-p)*C42)*EXP(-rf))</f>
      </c>
      <c r="C41" s="33">
        <f>IF('multi-step tree'!C15="","",C15+(p*D40+(1-p)*D42)*EXP(-rf))</f>
      </c>
      <c r="D41" s="33">
        <f>IF('multi-step tree'!D15="","",D15+(p*E40+(1-p)*E42)*EXP(-rf))</f>
        <v>17882825.59290161</v>
      </c>
      <c r="E41" s="33">
        <f>IF('multi-step tree'!E15="","",E15+(p*F40+(1-p)*F42)*EXP(-rf))</f>
      </c>
      <c r="F41" s="33">
        <f>IF('multi-step tree'!F15="","",F15+(p*G40+(1-p)*G42)*EXP(-rf))</f>
        <v>15018616.051960876</v>
      </c>
      <c r="G41" s="33">
        <f>IF('multi-step tree'!G15="","",G15+(p*H40+(1-p)*H42)*EXP(-rf))</f>
      </c>
      <c r="H41" s="33">
        <f>IF('multi-step tree'!H15="","",H15+(p*I40+(1-p)*I42)*EXP(-rf))</f>
        <v>11486952.154275198</v>
      </c>
      <c r="I41" s="33">
        <f>IF('multi-step tree'!I15="","",I15+(p*J40+(1-p)*J42)*EXP(-rf))</f>
      </c>
      <c r="J41" s="33">
        <f>IF('multi-step tree'!J15="","",J15+(p*K40+(1-p)*K42)*EXP(-rf))</f>
        <v>6953090.57477691</v>
      </c>
      <c r="K41" s="33">
        <f>IF('multi-step tree'!K15="","",K15)</f>
      </c>
    </row>
    <row r="42" spans="2:11" ht="12.75">
      <c r="B42" s="33">
        <f>IF('multi-step tree'!B16="","",B16+(p*C41+(1-p)*C43)*EXP(-rf))</f>
      </c>
      <c r="C42" s="33">
        <f>IF('multi-step tree'!C16="","",C16+(p*D41+(1-p)*D43)*EXP(-rf))</f>
      </c>
      <c r="D42" s="33">
        <f>IF('multi-step tree'!D16="","",D16+(p*E41+(1-p)*E43)*EXP(-rf))</f>
      </c>
      <c r="E42" s="33">
        <f>IF('multi-step tree'!E16="","",E16+(p*F41+(1-p)*F43)*EXP(-rf))</f>
        <v>7109620.0312297195</v>
      </c>
      <c r="F42" s="33">
        <f>IF('multi-step tree'!F16="","",F16+(p*G41+(1-p)*G43)*EXP(-rf))</f>
      </c>
      <c r="G42" s="33">
        <f>IF('multi-step tree'!G16="","",G16+(p*H41+(1-p)*H43)*EXP(-rf))</f>
        <v>5081775.3611722775</v>
      </c>
      <c r="H42" s="33">
        <f>IF('multi-step tree'!H16="","",H16+(p*I41+(1-p)*I43)*EXP(-rf))</f>
      </c>
      <c r="I42" s="33">
        <f>IF('multi-step tree'!I16="","",I16+(p*J41+(1-p)*J43)*EXP(-rf))</f>
        <v>2716003.1334333904</v>
      </c>
      <c r="J42" s="33">
        <f>IF('multi-step tree'!J16="","",J16+(p*K41+(1-p)*K43)*EXP(-rf))</f>
      </c>
      <c r="K42" s="33">
        <f>IF('multi-step tree'!K16="","",K16)</f>
        <v>0</v>
      </c>
    </row>
    <row r="43" spans="2:11" ht="12.75">
      <c r="B43" s="33">
        <f>IF('multi-step tree'!B17="","",B17+(p*C42+(1-p)*C44)*EXP(-rf))</f>
      </c>
      <c r="C43" s="33">
        <f>IF('multi-step tree'!C17="","",C17+(p*D42+(1-p)*D44)*EXP(-rf))</f>
      </c>
      <c r="D43" s="33">
        <f>IF('multi-step tree'!D17="","",D17+(p*E42+(1-p)*E44)*EXP(-rf))</f>
      </c>
      <c r="E43" s="33">
        <f>IF('multi-step tree'!E17="","",E17+(p*F42+(1-p)*F44)*EXP(-rf))</f>
      </c>
      <c r="F43" s="33">
        <f>IF('multi-step tree'!F17="","",F17+(p*G42+(1-p)*G44)*EXP(-rf))</f>
        <v>2217359.01257911</v>
      </c>
      <c r="G43" s="33">
        <f>IF('multi-step tree'!G17="","",G17+(p*H42+(1-p)*H44)*EXP(-rf))</f>
      </c>
      <c r="H43" s="33">
        <f>IF('multi-step tree'!H17="","",H17+(p*I42+(1-p)*I44)*EXP(-rf))</f>
        <v>1060920.024194662</v>
      </c>
      <c r="I43" s="33">
        <f>IF('multi-step tree'!I17="","",I17+(p*J42+(1-p)*J44)*EXP(-rf))</f>
      </c>
      <c r="J43" s="33">
        <f>IF('multi-step tree'!J17="","",J17+(p*K42+(1-p)*K44)*EXP(-rf))</f>
        <v>0</v>
      </c>
      <c r="K43" s="33">
        <f>IF('multi-step tree'!K17="","",K17)</f>
      </c>
    </row>
    <row r="44" spans="2:11" ht="12.75">
      <c r="B44" s="33">
        <f>IF('multi-step tree'!B18="","",B18+(p*C43+(1-p)*C45)*EXP(-rf))</f>
      </c>
      <c r="C44" s="33">
        <f>IF('multi-step tree'!C18="","",C18+(p*D43+(1-p)*D45)*EXP(-rf))</f>
      </c>
      <c r="D44" s="33">
        <f>IF('multi-step tree'!D18="","",D18+(p*E43+(1-p)*E45)*EXP(-rf))</f>
      </c>
      <c r="E44" s="33">
        <f>IF('multi-step tree'!E18="","",E18+(p*F43+(1-p)*F45)*EXP(-rf))</f>
      </c>
      <c r="F44" s="33">
        <f>IF('multi-step tree'!F18="","",F18+(p*G43+(1-p)*G45)*EXP(-rf))</f>
      </c>
      <c r="G44" s="33">
        <f>IF('multi-step tree'!G18="","",G18+(p*H43+(1-p)*H45)*EXP(-rf))</f>
        <v>414414.5799693372</v>
      </c>
      <c r="H44" s="33">
        <f>IF('multi-step tree'!H18="","",H18+(p*I43+(1-p)*I45)*EXP(-rf))</f>
      </c>
      <c r="I44" s="33">
        <f>IF('multi-step tree'!I18="","",I18+(p*J43+(1-p)*J45)*EXP(-rf))</f>
        <v>0</v>
      </c>
      <c r="J44" s="33">
        <f>IF('multi-step tree'!J18="","",J18+(p*K43+(1-p)*K45)*EXP(-rf))</f>
      </c>
      <c r="K44" s="33">
        <f>IF('multi-step tree'!K18="","",K18)</f>
        <v>0</v>
      </c>
    </row>
    <row r="45" spans="2:11" ht="12.75">
      <c r="B45" s="33">
        <f>IF('multi-step tree'!B19="","",B19+(p*C44+(1-p)*C46)*EXP(-rf))</f>
      </c>
      <c r="C45" s="33">
        <f>IF('multi-step tree'!C19="","",C19+(p*D44+(1-p)*D46)*EXP(-rf))</f>
      </c>
      <c r="D45" s="33">
        <f>IF('multi-step tree'!D19="","",D19+(p*E44+(1-p)*E46)*EXP(-rf))</f>
      </c>
      <c r="E45" s="33">
        <f>IF('multi-step tree'!E19="","",E19+(p*F44+(1-p)*F46)*EXP(-rf))</f>
      </c>
      <c r="F45" s="33">
        <f>IF('multi-step tree'!F19="","",F19+(p*G44+(1-p)*G46)*EXP(-rf))</f>
      </c>
      <c r="G45" s="33">
        <f>IF('multi-step tree'!G19="","",G19+(p*H44+(1-p)*H46)*EXP(-rf))</f>
      </c>
      <c r="H45" s="33">
        <f>IF('multi-step tree'!H19="","",H19+(p*I44+(1-p)*I46)*EXP(-rf))</f>
        <v>0</v>
      </c>
      <c r="I45" s="33">
        <f>IF('multi-step tree'!I19="","",I19+(p*J44+(1-p)*J46)*EXP(-rf))</f>
      </c>
      <c r="J45" s="33">
        <f>IF('multi-step tree'!J19="","",J19+(p*K44+(1-p)*K46)*EXP(-rf))</f>
        <v>0</v>
      </c>
      <c r="K45" s="33">
        <f>IF('multi-step tree'!K19="","",K19)</f>
      </c>
    </row>
    <row r="46" spans="2:11" ht="12.75">
      <c r="B46" s="33">
        <f>IF('multi-step tree'!B20="","",B20+(p*C45+(1-p)*C47)*EXP(-rf))</f>
      </c>
      <c r="C46" s="33">
        <f>IF('multi-step tree'!C20="","",C20+(p*D45+(1-p)*D47)*EXP(-rf))</f>
      </c>
      <c r="D46" s="33">
        <f>IF('multi-step tree'!D20="","",D20+(p*E45+(1-p)*E47)*EXP(-rf))</f>
      </c>
      <c r="E46" s="33">
        <f>IF('multi-step tree'!E20="","",E20+(p*F45+(1-p)*F47)*EXP(-rf))</f>
      </c>
      <c r="F46" s="33">
        <f>IF('multi-step tree'!F20="","",F20+(p*G45+(1-p)*G47)*EXP(-rf))</f>
      </c>
      <c r="G46" s="33">
        <f>IF('multi-step tree'!G20="","",G20+(p*H45+(1-p)*H47)*EXP(-rf))</f>
      </c>
      <c r="H46" s="33">
        <f>IF('multi-step tree'!H20="","",H20+(p*I45+(1-p)*I47)*EXP(-rf))</f>
      </c>
      <c r="I46" s="33">
        <f>IF('multi-step tree'!I20="","",I20+(p*J45+(1-p)*J47)*EXP(-rf))</f>
        <v>0</v>
      </c>
      <c r="J46" s="33">
        <f>IF('multi-step tree'!J20="","",J20+(p*K45+(1-p)*K47)*EXP(-rf))</f>
      </c>
      <c r="K46" s="33">
        <f>IF('multi-step tree'!K20="","",K20)</f>
        <v>0</v>
      </c>
    </row>
    <row r="47" spans="2:11" ht="12.75">
      <c r="B47" s="33">
        <f>IF('multi-step tree'!B21="","",B21+(p*C46+(1-p)*C48)*EXP(-rf))</f>
      </c>
      <c r="C47" s="33">
        <f>IF('multi-step tree'!C21="","",C21+(p*D46+(1-p)*D48)*EXP(-rf))</f>
      </c>
      <c r="D47" s="33">
        <f>IF('multi-step tree'!D21="","",D21+(p*E46+(1-p)*E48)*EXP(-rf))</f>
      </c>
      <c r="E47" s="33">
        <f>IF('multi-step tree'!E21="","",E21+(p*F46+(1-p)*F48)*EXP(-rf))</f>
      </c>
      <c r="F47" s="33">
        <f>IF('multi-step tree'!F21="","",F21+(p*G46+(1-p)*G48)*EXP(-rf))</f>
      </c>
      <c r="G47" s="33">
        <f>IF('multi-step tree'!G21="","",G21+(p*H46+(1-p)*H48)*EXP(-rf))</f>
      </c>
      <c r="H47" s="33">
        <f>IF('multi-step tree'!H21="","",H21+(p*I46+(1-p)*I48)*EXP(-rf))</f>
      </c>
      <c r="I47" s="33">
        <f>IF('multi-step tree'!I21="","",I21+(p*J46+(1-p)*J48)*EXP(-rf))</f>
      </c>
      <c r="J47" s="33">
        <f>IF('multi-step tree'!J21="","",J21+(p*K46+(1-p)*K48)*EXP(-rf))</f>
        <v>0</v>
      </c>
      <c r="K47" s="33">
        <f>IF('multi-step tree'!K21="","",K21)</f>
      </c>
    </row>
    <row r="48" spans="2:11" ht="12.75">
      <c r="B48" s="33">
        <f>IF('multi-step tree'!B22="","",B22+(p*C47+(1-p)*C49)*EXP(-rf))</f>
      </c>
      <c r="C48" s="33">
        <f>IF('multi-step tree'!C22="","",C22+(p*D47+(1-p)*D49)*EXP(-rf))</f>
      </c>
      <c r="D48" s="33">
        <f>IF('multi-step tree'!D22="","",D22+(p*E47+(1-p)*E49)*EXP(-rf))</f>
      </c>
      <c r="E48" s="33">
        <f>IF('multi-step tree'!E22="","",E22+(p*F47+(1-p)*F49)*EXP(-rf))</f>
      </c>
      <c r="F48" s="33">
        <f>IF('multi-step tree'!F22="","",F22+(p*G47+(1-p)*G49)*EXP(-rf))</f>
      </c>
      <c r="G48" s="33">
        <f>IF('multi-step tree'!G22="","",G22+(p*H47+(1-p)*H49)*EXP(-rf))</f>
      </c>
      <c r="H48" s="33">
        <f>IF('multi-step tree'!H22="","",H22+(p*I47+(1-p)*I49)*EXP(-rf))</f>
      </c>
      <c r="I48" s="33">
        <f>IF('multi-step tree'!I22="","",I22+(p*J47+(1-p)*J49)*EXP(-rf))</f>
      </c>
      <c r="J48" s="33">
        <f>IF('multi-step tree'!J22="","",J22+(p*K47+(1-p)*K49)*EXP(-rf))</f>
      </c>
      <c r="K48" s="33">
        <f>IF('multi-step tree'!K22="","",K22)</f>
        <v>0</v>
      </c>
    </row>
    <row r="49" spans="2:11" ht="12.7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1" spans="1:10" ht="12.75">
      <c r="A51" t="s">
        <v>84</v>
      </c>
      <c r="J51" s="33"/>
    </row>
    <row r="52" ht="12.75">
      <c r="J52" s="33"/>
    </row>
    <row r="53" spans="1:12" ht="12.75">
      <c r="A53" s="1"/>
      <c r="B53" s="33"/>
      <c r="C53" s="33"/>
      <c r="D53" s="33"/>
      <c r="E53" s="33"/>
      <c r="F53" s="33"/>
      <c r="G53" s="33"/>
      <c r="H53" s="33"/>
      <c r="I53" s="33"/>
      <c r="J53" s="36"/>
      <c r="K53" s="33"/>
      <c r="L53" s="29"/>
    </row>
    <row r="54" spans="2:11" ht="12.75">
      <c r="B54" s="33"/>
      <c r="C54" s="33"/>
      <c r="D54" s="33"/>
      <c r="E54" s="33"/>
      <c r="F54" s="33"/>
      <c r="G54" s="33"/>
      <c r="H54" s="33"/>
      <c r="I54" s="33"/>
      <c r="J54" s="38"/>
      <c r="K54" s="33"/>
    </row>
    <row r="55" spans="2:11" ht="12.75">
      <c r="B55" s="37">
        <f>IF('multi-step tree'!B4="","",IF(B30&gt;0,LN((q*C29+(1-q)*C31)/(B30-B4)),"NA"))</f>
      </c>
      <c r="C55" s="37">
        <f>IF('multi-step tree'!C4="","",IF(C30&gt;0,LN((q*D29+(1-q)*D31)/(C30-C4)),"NA"))</f>
      </c>
      <c r="D55" s="37">
        <f>IF('multi-step tree'!D4="","",IF(D30&gt;0,LN((q*E29+(1-q)*E31)/(D30-D4)),"NA"))</f>
      </c>
      <c r="E55" s="37">
        <f>IF('multi-step tree'!E4="","",IF(E30&gt;0,LN((q*F29+(1-q)*F31)/(E30-E4)),"NA"))</f>
      </c>
      <c r="F55" s="37">
        <f>IF('multi-step tree'!F4="","",IF(F30&gt;0,LN((q*G29+(1-q)*G31)/(F30-F4)),"NA"))</f>
      </c>
      <c r="G55" s="37">
        <f>IF('multi-step tree'!G4="","",IF(G30&gt;0,LN((q*H29+(1-q)*H31)/(G30-G4)),"NA"))</f>
      </c>
      <c r="H55" s="37">
        <f>IF('multi-step tree'!H4="","",IF(H30&gt;0,LN((q*I29+(1-q)*I31)/(H30-H4)),"NA"))</f>
      </c>
      <c r="I55" s="37">
        <f>IF('multi-step tree'!I4="","",IF(I30&gt;0,LN((q*J29+(1-q)*J31)/(I30-I4)),"NA"))</f>
      </c>
      <c r="J55" s="37">
        <f>IF('multi-step tree'!J4="","",IF(J30&gt;0,LN((q*K29+(1-q)*K31)/(J30-J4)),"NA"))</f>
      </c>
      <c r="K55" s="37"/>
    </row>
    <row r="56" spans="2:11" ht="12.75">
      <c r="B56" s="37">
        <f>IF('multi-step tree'!B5="","",IF(B31&gt;0,LN((q*C30+(1-q)*C32)/(B31-B5)),"NA"))</f>
      </c>
      <c r="C56" s="37">
        <f>IF('multi-step tree'!C5="","",IF(C31&gt;0,LN((q*D30+(1-q)*D32)/(C31-C5)),"NA"))</f>
      </c>
      <c r="D56" s="37">
        <f>IF('multi-step tree'!D5="","",IF(D31&gt;0,LN((q*E30+(1-q)*E32)/(D31-D5)),"NA"))</f>
      </c>
      <c r="E56" s="37">
        <f>IF('multi-step tree'!E5="","",IF(E31&gt;0,LN((q*F30+(1-q)*F32)/(E31-E5)),"NA"))</f>
      </c>
      <c r="F56" s="37">
        <f>IF('multi-step tree'!F5="","",IF(F31&gt;0,LN((q*G30+(1-q)*G32)/(F31-F5)),"NA"))</f>
      </c>
      <c r="G56" s="37">
        <f>IF('multi-step tree'!G5="","",IF(G31&gt;0,LN((q*H30+(1-q)*H32)/(G31-G5)),"NA"))</f>
      </c>
      <c r="H56" s="37">
        <f>IF('multi-step tree'!H5="","",IF(H31&gt;0,LN((q*I30+(1-q)*I32)/(H31-H5)),"NA"))</f>
      </c>
      <c r="I56" s="37">
        <f>IF('multi-step tree'!I5="","",IF(I31&gt;0,LN((q*J30+(1-q)*J32)/(I31-I5)),"NA"))</f>
      </c>
      <c r="J56" s="37">
        <f>IF('multi-step tree'!J5="","",IF(J31&gt;0,LN((q*K30+(1-q)*K32)/(J31-J5)),"NA"))</f>
        <v>0.04999999999999965</v>
      </c>
      <c r="K56" s="37"/>
    </row>
    <row r="57" spans="2:11" ht="12.75">
      <c r="B57" s="37">
        <f>IF('multi-step tree'!B6="","",IF(B32&gt;0,LN((q*C31+(1-q)*C33)/(B32-B6)),"NA"))</f>
      </c>
      <c r="C57" s="37">
        <f>IF('multi-step tree'!C6="","",IF(C32&gt;0,LN((q*D31+(1-q)*D33)/(C32-C6)),"NA"))</f>
      </c>
      <c r="D57" s="37">
        <f>IF('multi-step tree'!D6="","",IF(D32&gt;0,LN((q*E31+(1-q)*E33)/(D32-D6)),"NA"))</f>
      </c>
      <c r="E57" s="37">
        <f>IF('multi-step tree'!E6="","",IF(E32&gt;0,LN((q*F31+(1-q)*F33)/(E32-E6)),"NA"))</f>
      </c>
      <c r="F57" s="37">
        <f>IF('multi-step tree'!F6="","",IF(F32&gt;0,LN((q*G31+(1-q)*G33)/(F32-F6)),"NA"))</f>
      </c>
      <c r="G57" s="37">
        <f>IF('multi-step tree'!G6="","",IF(G32&gt;0,LN((q*H31+(1-q)*H33)/(G32-G6)),"NA"))</f>
      </c>
      <c r="H57" s="37">
        <f>IF('multi-step tree'!H6="","",IF(H32&gt;0,LN((q*I31+(1-q)*I33)/(H32-H6)),"NA"))</f>
      </c>
      <c r="I57" s="37">
        <f>IF('multi-step tree'!I6="","",IF(I32&gt;0,LN((q*J31+(1-q)*J33)/(I32-I6)),"NA"))</f>
        <v>0.05000000000000007</v>
      </c>
      <c r="J57" s="37">
        <f>IF('multi-step tree'!J6="","",IF(J32&gt;0,LN((q*K31+(1-q)*K33)/(J32-J6)),"NA"))</f>
      </c>
      <c r="K57" s="37"/>
    </row>
    <row r="58" spans="2:11" ht="12.75">
      <c r="B58" s="37">
        <f>IF('multi-step tree'!B7="","",IF(B33&gt;0,LN((q*C32+(1-q)*C34)/(B33-B7)),"NA"))</f>
      </c>
      <c r="C58" s="37">
        <f>IF('multi-step tree'!C7="","",IF(C33&gt;0,LN((q*D32+(1-q)*D34)/(C33-C7)),"NA"))</f>
      </c>
      <c r="D58" s="37">
        <f>IF('multi-step tree'!D7="","",IF(D33&gt;0,LN((q*E32+(1-q)*E34)/(D33-D7)),"NA"))</f>
      </c>
      <c r="E58" s="37">
        <f>IF('multi-step tree'!E7="","",IF(E33&gt;0,LN((q*F32+(1-q)*F34)/(E33-E7)),"NA"))</f>
      </c>
      <c r="F58" s="37">
        <f>IF('multi-step tree'!F7="","",IF(F33&gt;0,LN((q*G32+(1-q)*G34)/(F33-F7)),"NA"))</f>
      </c>
      <c r="G58" s="37">
        <f>IF('multi-step tree'!G7="","",IF(G33&gt;0,LN((q*H32+(1-q)*H34)/(G33-G7)),"NA"))</f>
      </c>
      <c r="H58" s="37">
        <f>IF('multi-step tree'!H7="","",IF(H33&gt;0,LN((q*I32+(1-q)*I34)/(H33-H7)),"NA"))</f>
        <v>0.05000000000000007</v>
      </c>
      <c r="I58" s="37">
        <f>IF('multi-step tree'!I7="","",IF(I33&gt;0,LN((q*J32+(1-q)*J34)/(I33-I7)),"NA"))</f>
      </c>
      <c r="J58" s="37">
        <f>IF('multi-step tree'!J7="","",IF(J33&gt;0,LN((q*K32+(1-q)*K34)/(J33-J7)),"NA"))</f>
        <v>0.04999999999999965</v>
      </c>
      <c r="K58" s="37"/>
    </row>
    <row r="59" spans="2:11" ht="12.75">
      <c r="B59" s="37">
        <f>IF('multi-step tree'!B8="","",IF(B34&gt;0,LN((q*C33+(1-q)*C35)/(B34-B8)),"NA"))</f>
      </c>
      <c r="C59" s="37">
        <f>IF('multi-step tree'!C8="","",IF(C34&gt;0,LN((q*D33+(1-q)*D35)/(C34-C8)),"NA"))</f>
      </c>
      <c r="D59" s="37">
        <f>IF('multi-step tree'!D8="","",IF(D34&gt;0,LN((q*E33+(1-q)*E35)/(D34-D8)),"NA"))</f>
      </c>
      <c r="E59" s="37">
        <f>IF('multi-step tree'!E8="","",IF(E34&gt;0,LN((q*F33+(1-q)*F35)/(E34-E8)),"NA"))</f>
      </c>
      <c r="F59" s="37">
        <f>IF('multi-step tree'!F8="","",IF(F34&gt;0,LN((q*G33+(1-q)*G35)/(F34-F8)),"NA"))</f>
      </c>
      <c r="G59" s="37">
        <f>IF('multi-step tree'!G8="","",IF(G34&gt;0,LN((q*H33+(1-q)*H35)/(G34-G8)),"NA"))</f>
        <v>0.05000000000000007</v>
      </c>
      <c r="H59" s="37">
        <f>IF('multi-step tree'!H8="","",IF(H34&gt;0,LN((q*I33+(1-q)*I35)/(H34-H8)),"NA"))</f>
      </c>
      <c r="I59" s="37">
        <f>IF('multi-step tree'!I8="","",IF(I34&gt;0,LN((q*J33+(1-q)*J35)/(I34-I8)),"NA"))</f>
        <v>0.05000000000000007</v>
      </c>
      <c r="J59" s="37">
        <f>IF('multi-step tree'!J8="","",IF(J34&gt;0,LN((q*K33+(1-q)*K35)/(J34-J8)),"NA"))</f>
      </c>
      <c r="K59" s="37"/>
    </row>
    <row r="60" spans="2:11" ht="12.75">
      <c r="B60" s="37">
        <f>IF('multi-step tree'!B9="","",IF(B35&gt;0,LN((q*C34+(1-q)*C36)/(B35-B9)),"NA"))</f>
      </c>
      <c r="C60" s="37">
        <f>IF('multi-step tree'!C9="","",IF(C35&gt;0,LN((q*D34+(1-q)*D36)/(C35-C9)),"NA"))</f>
      </c>
      <c r="D60" s="37">
        <f>IF('multi-step tree'!D9="","",IF(D35&gt;0,LN((q*E34+(1-q)*E36)/(D35-D9)),"NA"))</f>
      </c>
      <c r="E60" s="37">
        <f>IF('multi-step tree'!E9="","",IF(E35&gt;0,LN((q*F34+(1-q)*F36)/(E35-E9)),"NA"))</f>
      </c>
      <c r="F60" s="37">
        <f>IF('multi-step tree'!F9="","",IF(F35&gt;0,LN((q*G34+(1-q)*G36)/(F35-F9)),"NA"))</f>
        <v>0.05000000000000007</v>
      </c>
      <c r="G60" s="37">
        <f>IF('multi-step tree'!G9="","",IF(G35&gt;0,LN((q*H34+(1-q)*H36)/(G35-G9)),"NA"))</f>
      </c>
      <c r="H60" s="37">
        <f>IF('multi-step tree'!H9="","",IF(H35&gt;0,LN((q*I34+(1-q)*I36)/(H35-H9)),"NA"))</f>
        <v>0.05000000000000007</v>
      </c>
      <c r="I60" s="37">
        <f>IF('multi-step tree'!I9="","",IF(I35&gt;0,LN((q*J34+(1-q)*J36)/(I35-I9)),"NA"))</f>
      </c>
      <c r="J60" s="37">
        <f>IF('multi-step tree'!J9="","",IF(J35&gt;0,LN((q*K34+(1-q)*K36)/(J35-J9)),"NA"))</f>
        <v>0.04999999999999965</v>
      </c>
      <c r="K60" s="37"/>
    </row>
    <row r="61" spans="1:11" ht="12.75">
      <c r="A61" s="4"/>
      <c r="B61" s="37">
        <f>IF('multi-step tree'!B10="","",IF(B36&gt;0,LN((q*C35+(1-q)*C37)/(B36-B10)),"NA"))</f>
      </c>
      <c r="C61" s="37">
        <f>IF('multi-step tree'!C10="","",IF(C36&gt;0,LN((q*D35+(1-q)*D37)/(C36-C10)),"NA"))</f>
      </c>
      <c r="D61" s="37">
        <f>IF('multi-step tree'!D10="","",IF(D36&gt;0,LN((q*E35+(1-q)*E37)/(D36-D10)),"NA"))</f>
      </c>
      <c r="E61" s="37">
        <f>IF('multi-step tree'!E10="","",IF(E36&gt;0,LN((q*F35+(1-q)*F37)/(E36-E10)),"NA"))</f>
        <v>0.05093637719845494</v>
      </c>
      <c r="F61" s="37">
        <f>IF('multi-step tree'!F10="","",IF(F36&gt;0,LN((q*G35+(1-q)*G37)/(F36-F10)),"NA"))</f>
      </c>
      <c r="G61" s="37">
        <f>IF('multi-step tree'!G10="","",IF(G36&gt;0,LN((q*H35+(1-q)*H37)/(G36-G10)),"NA"))</f>
        <v>0.05000000000000007</v>
      </c>
      <c r="H61" s="37">
        <f>IF('multi-step tree'!H10="","",IF(H36&gt;0,LN((q*I35+(1-q)*I37)/(H36-H10)),"NA"))</f>
      </c>
      <c r="I61" s="37">
        <f>IF('multi-step tree'!I10="","",IF(I36&gt;0,LN((q*J35+(1-q)*J37)/(I36-I10)),"NA"))</f>
        <v>0.05000000000000007</v>
      </c>
      <c r="J61" s="37">
        <f>IF('multi-step tree'!J10="","",IF(J36&gt;0,LN((q*K35+(1-q)*K37)/(J36-J10)),"NA"))</f>
      </c>
      <c r="K61" s="37"/>
    </row>
    <row r="62" spans="2:11" ht="12.75">
      <c r="B62" s="37">
        <f>IF('multi-step tree'!B11="","",IF(B37&gt;0,LN((q*C36+(1-q)*C38)/(B37-B11)),"NA"))</f>
      </c>
      <c r="C62" s="37">
        <f>IF('multi-step tree'!C11="","",IF(C37&gt;0,LN((q*D36+(1-q)*D38)/(C37-C11)),"NA"))</f>
      </c>
      <c r="D62" s="37">
        <f>IF('multi-step tree'!D11="","",IF(D37&gt;0,LN((q*E36+(1-q)*E38)/(D37-D11)),"NA"))</f>
        <v>0.05432248887249268</v>
      </c>
      <c r="E62" s="37">
        <f>IF('multi-step tree'!E11="","",IF(E37&gt;0,LN((q*F36+(1-q)*F38)/(E37-E11)),"NA"))</f>
      </c>
      <c r="F62" s="37">
        <f>IF('multi-step tree'!F11="","",IF(F37&gt;0,LN((q*G36+(1-q)*G38)/(F37-F11)),"NA"))</f>
        <v>0.051969339327806466</v>
      </c>
      <c r="G62" s="37">
        <f>IF('multi-step tree'!G11="","",IF(G37&gt;0,LN((q*H36+(1-q)*H38)/(G37-G11)),"NA"))</f>
      </c>
      <c r="H62" s="37">
        <f>IF('multi-step tree'!H11="","",IF(H37&gt;0,LN((q*I36+(1-q)*I38)/(H37-H11)),"NA"))</f>
        <v>0.05000000000000007</v>
      </c>
      <c r="I62" s="37">
        <f>IF('multi-step tree'!I11="","",IF(I37&gt;0,LN((q*J36+(1-q)*J38)/(I37-I11)),"NA"))</f>
      </c>
      <c r="J62" s="37">
        <f>IF('multi-step tree'!J11="","",IF(J37&gt;0,LN((q*K36+(1-q)*K38)/(J37-J11)),"NA"))</f>
        <v>0.04999999999999965</v>
      </c>
      <c r="K62" s="37"/>
    </row>
    <row r="63" spans="2:11" ht="12.75">
      <c r="B63" s="37">
        <f>IF('multi-step tree'!B12="","",IF(B38&gt;0,LN((q*C37+(1-q)*C39)/(B38-B12)),"NA"))</f>
      </c>
      <c r="C63" s="37">
        <f>IF('multi-step tree'!C12="","",IF(C38&gt;0,LN((q*D37+(1-q)*D39)/(C38-C12)),"NA"))</f>
        <v>0.06126361248975002</v>
      </c>
      <c r="D63" s="37">
        <f>IF('multi-step tree'!D12="","",IF(D38&gt;0,LN((q*E37+(1-q)*E39)/(D38-D12)),"NA"))</f>
      </c>
      <c r="E63" s="37">
        <f>IF('multi-step tree'!E12="","",IF(E38&gt;0,LN((q*F37+(1-q)*F39)/(E38-E12)),"NA"))</f>
        <v>0.05835471697385183</v>
      </c>
      <c r="F63" s="37">
        <f>IF('multi-step tree'!F12="","",IF(F38&gt;0,LN((q*G37+(1-q)*G39)/(F38-F12)),"NA"))</f>
      </c>
      <c r="G63" s="37">
        <f>IF('multi-step tree'!G12="","",IF(G38&gt;0,LN((q*H37+(1-q)*H39)/(G38-G12)),"NA"))</f>
        <v>0.05434807587509324</v>
      </c>
      <c r="H63" s="37">
        <f>IF('multi-step tree'!H12="","",IF(H38&gt;0,LN((q*I37+(1-q)*I39)/(H38-H12)),"NA"))</f>
      </c>
      <c r="I63" s="37">
        <f>IF('multi-step tree'!I12="","",IF(I38&gt;0,LN((q*J37+(1-q)*J39)/(I38-I12)),"NA"))</f>
        <v>0.05000000000000007</v>
      </c>
      <c r="J63" s="37">
        <f>IF('multi-step tree'!J12="","",IF(J38&gt;0,LN((q*K37+(1-q)*K39)/(J38-J12)),"NA"))</f>
      </c>
      <c r="K63" s="37"/>
    </row>
    <row r="64" spans="2:11" ht="12.75">
      <c r="B64" s="37">
        <f>IF('multi-step tree'!B13="","",IF(B39&gt;0,LN((q*C38+(1-q)*C40)/(B39-B13)),"NA"))</f>
        <v>0.07314207542859388</v>
      </c>
      <c r="C64" s="37">
        <f>IF('multi-step tree'!C13="","",IF(C39&gt;0,LN((q*D38+(1-q)*D40)/(C39-C13)),"NA"))</f>
      </c>
      <c r="D64" s="37">
        <f>IF('multi-step tree'!D13="","",IF(D39&gt;0,LN((q*E38+(1-q)*E40)/(D39-D13)),"NA"))</f>
        <v>0.07077931639516838</v>
      </c>
      <c r="E64" s="37">
        <f>IF('multi-step tree'!E13="","",IF(E39&gt;0,LN((q*F38+(1-q)*F40)/(E39-E13)),"NA"))</f>
      </c>
      <c r="F64" s="37">
        <f>IF('multi-step tree'!F13="","",IF(F39&gt;0,LN((q*G38+(1-q)*G40)/(F39-F13)),"NA"))</f>
        <v>0.06702313966217711</v>
      </c>
      <c r="G64" s="37">
        <f>IF('multi-step tree'!G13="","",IF(G39&gt;0,LN((q*H38+(1-q)*H40)/(G39-G13)),"NA"))</f>
      </c>
      <c r="H64" s="37">
        <f>IF('multi-step tree'!H13="","",IF(H39&gt;0,LN((q*I38+(1-q)*I40)/(H39-H13)),"NA"))</f>
        <v>0.06045968433720903</v>
      </c>
      <c r="I64" s="37">
        <f>IF('multi-step tree'!I13="","",IF(I39&gt;0,LN((q*J38+(1-q)*J40)/(I39-I13)),"NA"))</f>
      </c>
      <c r="J64" s="37">
        <f>IF('multi-step tree'!J13="","",IF(J39&gt;0,LN((q*K38+(1-q)*K40)/(J39-J13)),"NA"))</f>
        <v>0.04999999999999965</v>
      </c>
      <c r="K64" s="37"/>
    </row>
    <row r="65" spans="2:11" ht="12.75">
      <c r="B65" s="37">
        <f>IF('multi-step tree'!B14="","",IF(B40&gt;0,LN((q*C39+(1-q)*C41)/(B40-B14)),"NA"))</f>
      </c>
      <c r="C65" s="37">
        <f>IF('multi-step tree'!C14="","",IF(C40&gt;0,LN((q*D39+(1-q)*D41)/(C40-C14)),"NA"))</f>
        <v>0.09324017361127819</v>
      </c>
      <c r="D65" s="37">
        <f>IF('multi-step tree'!D14="","",IF(D40&gt;0,LN((q*E39+(1-q)*E41)/(D40-D14)),"NA"))</f>
      </c>
      <c r="E65" s="37">
        <f>IF('multi-step tree'!E14="","",IF(E40&gt;0,LN((q*F39+(1-q)*F41)/(E40-E14)),"NA"))</f>
        <v>0.09184083902857612</v>
      </c>
      <c r="F65" s="37">
        <f>IF('multi-step tree'!F14="","",IF(F40&gt;0,LN((q*G39+(1-q)*G41)/(F40-F14)),"NA"))</f>
      </c>
      <c r="G65" s="37">
        <f>IF('multi-step tree'!G14="","",IF(G40&gt;0,LN((q*H39+(1-q)*H41)/(G40-G14)),"NA"))</f>
        <v>0.08879899033210417</v>
      </c>
      <c r="H65" s="37">
        <f>IF('multi-step tree'!H14="","",IF(H40&gt;0,LN((q*I39+(1-q)*I41)/(H40-H14)),"NA"))</f>
      </c>
      <c r="I65" s="37">
        <f>IF('multi-step tree'!I14="","",IF(I40&gt;0,LN((q*J39+(1-q)*J41)/(I40-I14)),"NA"))</f>
        <v>0.08043786703920404</v>
      </c>
      <c r="J65" s="37">
        <f>IF('multi-step tree'!J14="","",IF(J40&gt;0,LN((q*K39+(1-q)*K41)/(J40-J14)),"NA"))</f>
      </c>
      <c r="K65" s="37"/>
    </row>
    <row r="66" spans="2:11" ht="12.75">
      <c r="B66" s="37">
        <f>IF('multi-step tree'!B15="","",IF(B41&gt;0,LN((q*C40+(1-q)*C42)/(B41-B15)),"NA"))</f>
      </c>
      <c r="C66" s="37">
        <f>IF('multi-step tree'!C15="","",IF(C41&gt;0,LN((q*D40+(1-q)*D42)/(C41-C15)),"NA"))</f>
      </c>
      <c r="D66" s="37">
        <f>IF('multi-step tree'!D15="","",IF(D41&gt;0,LN((q*E40+(1-q)*E42)/(D41-D15)),"NA"))</f>
        <v>0.1483672115644525</v>
      </c>
      <c r="E66" s="37">
        <f>IF('multi-step tree'!E15="","",IF(E41&gt;0,LN((q*F40+(1-q)*F42)/(E41-E15)),"NA"))</f>
      </c>
      <c r="F66" s="37">
        <f>IF('multi-step tree'!F15="","",IF(F41&gt;0,LN((q*G40+(1-q)*G42)/(F41-F15)),"NA"))</f>
        <v>0.1567054780776856</v>
      </c>
      <c r="G66" s="37">
        <f>IF('multi-step tree'!G15="","",IF(G41&gt;0,LN((q*H40+(1-q)*H42)/(G41-G15)),"NA"))</f>
      </c>
      <c r="H66" s="37">
        <f>IF('multi-step tree'!H15="","",IF(H41&gt;0,LN((q*I40+(1-q)*I42)/(H41-H15)),"NA"))</f>
        <v>0.17304389496552167</v>
      </c>
      <c r="I66" s="37">
        <f>IF('multi-step tree'!I15="","",IF(I41&gt;0,LN((q*J40+(1-q)*J42)/(I41-I15)),"NA"))</f>
      </c>
      <c r="J66" s="37">
        <f>IF('multi-step tree'!J15="","",IF(J41&gt;0,LN((q*K40+(1-q)*K42)/(J41-J15)),"NA"))</f>
        <v>0.24687770380108254</v>
      </c>
      <c r="K66" s="37"/>
    </row>
    <row r="67" spans="2:11" ht="12.75">
      <c r="B67" s="37">
        <f>IF('multi-step tree'!B16="","",IF(B42&gt;0,LN((q*C41+(1-q)*C43)/(B42-B16)),"NA"))</f>
      </c>
      <c r="C67" s="37">
        <f>IF('multi-step tree'!C16="","",IF(C42&gt;0,LN((q*D41+(1-q)*D43)/(C42-C16)),"NA"))</f>
      </c>
      <c r="D67" s="37">
        <f>IF('multi-step tree'!D16="","",IF(D42&gt;0,LN((q*E41+(1-q)*E43)/(D42-D16)),"NA"))</f>
      </c>
      <c r="E67" s="37">
        <f>IF('multi-step tree'!E16="","",IF(E42&gt;0,LN((q*F41+(1-q)*F43)/(E42-E16)),"NA"))</f>
        <v>0.19240279155599077</v>
      </c>
      <c r="F67" s="37">
        <f>IF('multi-step tree'!F16="","",IF(F42&gt;0,LN((q*G41+(1-q)*G43)/(F42-F16)),"NA"))</f>
      </c>
      <c r="G67" s="37">
        <f>IF('multi-step tree'!G16="","",IF(G42&gt;0,LN((q*H41+(1-q)*H43)/(G42-G16)),"NA"))</f>
        <v>0.21074324202874478</v>
      </c>
      <c r="H67" s="37">
        <f>IF('multi-step tree'!H16="","",IF(H42&gt;0,LN((q*I41+(1-q)*I43)/(H42-H16)),"NA"))</f>
      </c>
      <c r="I67" s="37">
        <f>IF('multi-step tree'!I16="","",IF(I42&gt;0,LN((q*J41+(1-q)*J43)/(I42-I16)),"NA"))</f>
        <v>0.24687770380108254</v>
      </c>
      <c r="J67" s="37">
        <f>IF('multi-step tree'!J16="","",IF(J42&gt;0,LN((q*K41+(1-q)*K43)/(J42-J16)),"NA"))</f>
      </c>
      <c r="K67" s="37"/>
    </row>
    <row r="68" spans="2:11" ht="12.75">
      <c r="B68" s="37">
        <f>IF('multi-step tree'!B17="","",IF(B43&gt;0,LN((q*C42+(1-q)*C44)/(B43-B17)),"NA"))</f>
      </c>
      <c r="C68" s="37">
        <f>IF('multi-step tree'!C17="","",IF(C43&gt;0,LN((q*D42+(1-q)*D44)/(C43-C17)),"NA"))</f>
      </c>
      <c r="D68" s="37">
        <f>IF('multi-step tree'!D17="","",IF(D43&gt;0,LN((q*E42+(1-q)*E44)/(D43-D17)),"NA"))</f>
      </c>
      <c r="E68" s="37">
        <f>IF('multi-step tree'!E17="","",IF(E43&gt;0,LN((q*F42+(1-q)*F44)/(E43-E17)),"NA"))</f>
      </c>
      <c r="F68" s="37">
        <f>IF('multi-step tree'!F17="","",IF(F43&gt;0,LN((q*G42+(1-q)*G44)/(F43-F17)),"NA"))</f>
        <v>0.21459107991579204</v>
      </c>
      <c r="G68" s="37">
        <f>IF('multi-step tree'!G17="","",IF(G43&gt;0,LN((q*H42+(1-q)*H44)/(G43-G17)),"NA"))</f>
      </c>
      <c r="H68" s="37">
        <f>IF('multi-step tree'!H17="","",IF(H43&gt;0,LN((q*I42+(1-q)*I44)/(H43-H17)),"NA"))</f>
        <v>0.24687770380108237</v>
      </c>
      <c r="I68" s="37">
        <f>IF('multi-step tree'!I17="","",IF(I43&gt;0,LN((q*J42+(1-q)*J44)/(I43-I17)),"NA"))</f>
      </c>
      <c r="J68" s="37" t="str">
        <f>IF('multi-step tree'!J17="","",IF(J43&gt;0,LN((q*K42+(1-q)*K44)/(J43-J17)),"NA"))</f>
        <v>NA</v>
      </c>
      <c r="K68" s="37"/>
    </row>
    <row r="69" spans="2:11" ht="12.75">
      <c r="B69" s="37">
        <f>IF('multi-step tree'!B18="","",IF(B44&gt;0,LN((q*C43+(1-q)*C45)/(B44-B18)),"NA"))</f>
      </c>
      <c r="C69" s="37">
        <f>IF('multi-step tree'!C18="","",IF(C44&gt;0,LN((q*D43+(1-q)*D45)/(C44-C18)),"NA"))</f>
      </c>
      <c r="D69" s="37">
        <f>IF('multi-step tree'!D18="","",IF(D44&gt;0,LN((q*E43+(1-q)*E45)/(D44-D18)),"NA"))</f>
      </c>
      <c r="E69" s="37">
        <f>IF('multi-step tree'!E18="","",IF(E44&gt;0,LN((q*F43+(1-q)*F45)/(E44-E18)),"NA"))</f>
      </c>
      <c r="F69" s="37">
        <f>IF('multi-step tree'!F18="","",IF(F44&gt;0,LN((q*G43+(1-q)*G45)/(F44-F18)),"NA"))</f>
      </c>
      <c r="G69" s="37">
        <f>IF('multi-step tree'!G18="","",IF(G44&gt;0,LN((q*H43+(1-q)*H45)/(G44-G18)),"NA"))</f>
        <v>0.24687770380108237</v>
      </c>
      <c r="H69" s="37">
        <f>IF('multi-step tree'!H18="","",IF(H44&gt;0,LN((q*I43+(1-q)*I45)/(H44-H18)),"NA"))</f>
      </c>
      <c r="I69" s="37" t="str">
        <f>IF('multi-step tree'!I18="","",IF(I44&gt;0,LN((q*J43+(1-q)*J45)/(I44-I18)),"NA"))</f>
        <v>NA</v>
      </c>
      <c r="J69" s="37">
        <f>IF('multi-step tree'!J18="","",IF(J44&gt;0,LN((q*K43+(1-q)*K45)/(J44-J18)),"NA"))</f>
      </c>
      <c r="K69" s="37"/>
    </row>
    <row r="70" spans="2:11" ht="12.75">
      <c r="B70" s="37">
        <f>IF('multi-step tree'!B19="","",IF(B45&gt;0,LN((q*C44+(1-q)*C46)/(B45-B19)),"NA"))</f>
      </c>
      <c r="C70" s="37">
        <f>IF('multi-step tree'!C19="","",IF(C45&gt;0,LN((q*D44+(1-q)*D46)/(C45-C19)),"NA"))</f>
      </c>
      <c r="D70" s="37">
        <f>IF('multi-step tree'!D19="","",IF(D45&gt;0,LN((q*E44+(1-q)*E46)/(D45-D19)),"NA"))</f>
      </c>
      <c r="E70" s="37">
        <f>IF('multi-step tree'!E19="","",IF(E45&gt;0,LN((q*F44+(1-q)*F46)/(E45-E19)),"NA"))</f>
      </c>
      <c r="F70" s="37">
        <f>IF('multi-step tree'!F19="","",IF(F45&gt;0,LN((q*G44+(1-q)*G46)/(F45-F19)),"NA"))</f>
      </c>
      <c r="G70" s="37">
        <f>IF('multi-step tree'!G19="","",IF(G45&gt;0,LN((q*H44+(1-q)*H46)/(G45-G19)),"NA"))</f>
      </c>
      <c r="H70" s="37" t="str">
        <f>IF('multi-step tree'!H19="","",IF(H45&gt;0,LN((q*I44+(1-q)*I46)/(H45-H19)),"NA"))</f>
        <v>NA</v>
      </c>
      <c r="I70" s="37">
        <f>IF('multi-step tree'!I19="","",IF(I45&gt;0,LN((q*J44+(1-q)*J46)/(I45-I19)),"NA"))</f>
      </c>
      <c r="J70" s="37" t="str">
        <f>IF('multi-step tree'!J19="","",IF(J45&gt;0,LN((q*K44+(1-q)*K46)/(J45-J19)),"NA"))</f>
        <v>NA</v>
      </c>
      <c r="K70" s="37"/>
    </row>
    <row r="71" spans="2:11" ht="12.75">
      <c r="B71" s="37">
        <f>IF('multi-step tree'!B20="","",IF(B46&gt;0,LN((q*C45+(1-q)*C47)/(B46-B20)),"NA"))</f>
      </c>
      <c r="C71" s="37">
        <f>IF('multi-step tree'!C20="","",IF(C46&gt;0,LN((q*D45+(1-q)*D47)/(C46-C20)),"NA"))</f>
      </c>
      <c r="D71" s="37">
        <f>IF('multi-step tree'!D20="","",IF(D46&gt;0,LN((q*E45+(1-q)*E47)/(D46-D20)),"NA"))</f>
      </c>
      <c r="E71" s="37">
        <f>IF('multi-step tree'!E20="","",IF(E46&gt;0,LN((q*F45+(1-q)*F47)/(E46-E20)),"NA"))</f>
      </c>
      <c r="F71" s="37">
        <f>IF('multi-step tree'!F20="","",IF(F46&gt;0,LN((q*G45+(1-q)*G47)/(F46-F20)),"NA"))</f>
      </c>
      <c r="G71" s="37">
        <f>IF('multi-step tree'!G20="","",IF(G46&gt;0,LN((q*H45+(1-q)*H47)/(G46-G20)),"NA"))</f>
      </c>
      <c r="H71" s="37">
        <f>IF('multi-step tree'!H20="","",IF(H46&gt;0,LN((q*I45+(1-q)*I47)/(H46-H20)),"NA"))</f>
      </c>
      <c r="I71" s="37" t="str">
        <f>IF('multi-step tree'!I20="","",IF(I46&gt;0,LN((q*J45+(1-q)*J47)/(I46-I20)),"NA"))</f>
        <v>NA</v>
      </c>
      <c r="J71" s="37">
        <f>IF('multi-step tree'!J20="","",IF(J46&gt;0,LN((q*K45+(1-q)*K47)/(J46-J20)),"NA"))</f>
      </c>
      <c r="K71" s="37"/>
    </row>
    <row r="72" spans="2:11" ht="12.75">
      <c r="B72" s="37">
        <f>IF('multi-step tree'!B21="","",IF(B47&gt;0,LN((q*C46+(1-q)*C48)/(B47-B21)),"NA"))</f>
      </c>
      <c r="C72" s="37">
        <f>IF('multi-step tree'!C21="","",IF(C47&gt;0,LN((q*D46+(1-q)*D48)/(C47-C21)),"NA"))</f>
      </c>
      <c r="D72" s="37">
        <f>IF('multi-step tree'!D21="","",IF(D47&gt;0,LN((q*E46+(1-q)*E48)/(D47-D21)),"NA"))</f>
      </c>
      <c r="E72" s="37">
        <f>IF('multi-step tree'!E21="","",IF(E47&gt;0,LN((q*F46+(1-q)*F48)/(E47-E21)),"NA"))</f>
      </c>
      <c r="F72" s="37">
        <f>IF('multi-step tree'!F21="","",IF(F47&gt;0,LN((q*G46+(1-q)*G48)/(F47-F21)),"NA"))</f>
      </c>
      <c r="G72" s="37">
        <f>IF('multi-step tree'!G21="","",IF(G47&gt;0,LN((q*H46+(1-q)*H48)/(G47-G21)),"NA"))</f>
      </c>
      <c r="H72" s="37">
        <f>IF('multi-step tree'!H21="","",IF(H47&gt;0,LN((q*I46+(1-q)*I48)/(H47-H21)),"NA"))</f>
      </c>
      <c r="I72" s="37">
        <f>IF('multi-step tree'!I21="","",IF(I47&gt;0,LN((q*J46+(1-q)*J48)/(I47-I21)),"NA"))</f>
      </c>
      <c r="J72" s="37" t="str">
        <f>IF('multi-step tree'!J21="","",IF(J47&gt;0,LN((q*K46+(1-q)*K48)/(J47-J21)),"NA"))</f>
        <v>NA</v>
      </c>
      <c r="K72" s="37"/>
    </row>
    <row r="73" spans="2:11" ht="12.75">
      <c r="B73" s="37">
        <f>IF('multi-step tree'!B22="","",IF(B48&gt;0,LN((q*C47+(1-q)*C49)/(B48-B22)),"NA"))</f>
      </c>
      <c r="C73" s="37">
        <f>IF('multi-step tree'!C22="","",IF(C48&gt;0,LN((q*D47+(1-q)*D49)/(C48-C22)),"NA"))</f>
      </c>
      <c r="D73" s="37">
        <f>IF('multi-step tree'!D22="","",IF(D48&gt;0,LN((q*E47+(1-q)*E49)/(D48-D22)),"NA"))</f>
      </c>
      <c r="E73" s="37">
        <f>IF('multi-step tree'!E22="","",IF(E48&gt;0,LN((q*F47+(1-q)*F49)/(E48-E22)),"NA"))</f>
      </c>
      <c r="F73" s="37">
        <f>IF('multi-step tree'!F22="","",IF(F48&gt;0,LN((q*G47+(1-q)*G49)/(F48-F22)),"NA"))</f>
      </c>
      <c r="G73" s="37">
        <f>IF('multi-step tree'!G22="","",IF(G48&gt;0,LN((q*H47+(1-q)*H49)/(G48-G22)),"NA"))</f>
      </c>
      <c r="H73" s="37">
        <f>IF('multi-step tree'!H22="","",IF(H48&gt;0,LN((q*I47+(1-q)*I49)/(H48-H22)),"NA"))</f>
      </c>
      <c r="I73" s="37">
        <f>IF('multi-step tree'!I22="","",IF(I48&gt;0,LN((q*J47+(1-q)*J49)/(I48-I22)),"NA"))</f>
      </c>
      <c r="J73" s="37">
        <f>IF('multi-step tree'!J22="","",IF(J48&gt;0,LN((q*K47+(1-q)*K49)/(J48-J22)),"NA"))</f>
      </c>
      <c r="K73" s="3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73"/>
  <sheetViews>
    <sheetView workbookViewId="0" topLeftCell="A1">
      <selection activeCell="J1" sqref="J1"/>
    </sheetView>
  </sheetViews>
  <sheetFormatPr defaultColWidth="9.140625" defaultRowHeight="12.75"/>
  <cols>
    <col min="1" max="1" width="22.28125" style="0" customWidth="1"/>
    <col min="2" max="11" width="12.7109375" style="0" customWidth="1"/>
    <col min="13" max="13" width="15.00390625" style="0" bestFit="1" customWidth="1"/>
  </cols>
  <sheetData>
    <row r="2" ht="12.75">
      <c r="M2" s="41"/>
    </row>
    <row r="3" ht="12.75">
      <c r="A3" s="2" t="s">
        <v>85</v>
      </c>
    </row>
    <row r="4" spans="2:13" ht="12.75">
      <c r="B4" s="33">
        <f>IF('multi-step tree'!B4="","",IF(Abandonment!B30=0,0,'Net Cash Flow'!B4-'Naive Debt Val'!$C$1))</f>
      </c>
      <c r="C4" s="33">
        <f>IF('multi-step tree'!C4="","",IF(Abandonment!C30=0,0,'Net Cash Flow'!C4-'Naive Debt Val'!$C$1))</f>
      </c>
      <c r="D4" s="33">
        <f>IF('multi-step tree'!D4="","",IF(Abandonment!D30=0,0,'Net Cash Flow'!D4-'Naive Debt Val'!$C$1))</f>
      </c>
      <c r="E4" s="33">
        <f>IF('multi-step tree'!E4="","",IF(Abandonment!E30=0,0,'Net Cash Flow'!E4-'Naive Debt Val'!$C$1))</f>
      </c>
      <c r="F4" s="33">
        <f>IF('multi-step tree'!F4="","",IF(Abandonment!F30=0,0,'Net Cash Flow'!F4-'Naive Debt Val'!$C$1))</f>
      </c>
      <c r="G4" s="33">
        <f>IF('multi-step tree'!G4="","",IF(Abandonment!G30=0,0,'Net Cash Flow'!G4-'Naive Debt Val'!$C$1))</f>
      </c>
      <c r="H4" s="33">
        <f>IF('multi-step tree'!H4="","",IF(Abandonment!H30=0,0,'Net Cash Flow'!H4-'Naive Debt Val'!$C$1))</f>
      </c>
      <c r="I4" s="33">
        <f>IF('multi-step tree'!I4="","",IF(Abandonment!I30=0,0,'Net Cash Flow'!I4-'Naive Debt Val'!$C$1))</f>
      </c>
      <c r="J4" s="33">
        <f>IF('multi-step tree'!J4="","",IF(Abandonment!J30=0,0,'Net Cash Flow'!J4-'Naive Debt Val'!$C$1))</f>
      </c>
      <c r="K4" s="33">
        <f>IF('multi-step tree'!K4="","",IF(Abandonment!K30=0,0,'Net Cash Flow'!K4-'Naive Debt Val'!$C$1))</f>
        <v>267132123.697401</v>
      </c>
      <c r="M4" s="33"/>
    </row>
    <row r="5" spans="2:11" ht="12.75">
      <c r="B5" s="33">
        <f>IF('multi-step tree'!B5="","",IF(Abandonment!B31=0,0,'Net Cash Flow'!B5-'Naive Debt Val'!$C$1))</f>
      </c>
      <c r="C5" s="33">
        <f>IF('multi-step tree'!C5="","",IF(Abandonment!C31=0,0,'Net Cash Flow'!C5-'Naive Debt Val'!$C$1))</f>
      </c>
      <c r="D5" s="33">
        <f>IF('multi-step tree'!D5="","",IF(Abandonment!D31=0,0,'Net Cash Flow'!D5-'Naive Debt Val'!$C$1))</f>
      </c>
      <c r="E5" s="33">
        <f>IF('multi-step tree'!E5="","",IF(Abandonment!E31=0,0,'Net Cash Flow'!E5-'Naive Debt Val'!$C$1))</f>
      </c>
      <c r="F5" s="33">
        <f>IF('multi-step tree'!F5="","",IF(Abandonment!F31=0,0,'Net Cash Flow'!F5-'Naive Debt Val'!$C$1))</f>
      </c>
      <c r="G5" s="33">
        <f>IF('multi-step tree'!G5="","",IF(Abandonment!G31=0,0,'Net Cash Flow'!G5-'Naive Debt Val'!$C$1))</f>
      </c>
      <c r="H5" s="33">
        <f>IF('multi-step tree'!H5="","",IF(Abandonment!H31=0,0,'Net Cash Flow'!H5-'Naive Debt Val'!$C$1))</f>
      </c>
      <c r="I5" s="33">
        <f>IF('multi-step tree'!I5="","",IF(Abandonment!I31=0,0,'Net Cash Flow'!I5-'Naive Debt Val'!$C$1))</f>
      </c>
      <c r="J5" s="33">
        <f>IF('multi-step tree'!J5="","",IF(Abandonment!J31=0,0,'Net Cash Flow'!J5-'Naive Debt Val'!$C$1))</f>
        <v>184930689.20624307</v>
      </c>
      <c r="K5" s="33">
        <f>IF('multi-step tree'!K5="","",IF(Abandonment!K31=0,0,'Net Cash Flow'!K5-'Naive Debt Val'!$C$1))</f>
      </c>
    </row>
    <row r="6" spans="2:11" ht="12.75">
      <c r="B6" s="33">
        <f>IF('multi-step tree'!B6="","",IF(Abandonment!B32=0,0,'Net Cash Flow'!B6-'Naive Debt Val'!$C$1))</f>
      </c>
      <c r="C6" s="33">
        <f>IF('multi-step tree'!C6="","",IF(Abandonment!C32=0,0,'Net Cash Flow'!C6-'Naive Debt Val'!$C$1))</f>
      </c>
      <c r="D6" s="33">
        <f>IF('multi-step tree'!D6="","",IF(Abandonment!D32=0,0,'Net Cash Flow'!D6-'Naive Debt Val'!$C$1))</f>
      </c>
      <c r="E6" s="33">
        <f>IF('multi-step tree'!E6="","",IF(Abandonment!E32=0,0,'Net Cash Flow'!E6-'Naive Debt Val'!$C$1))</f>
      </c>
      <c r="F6" s="33">
        <f>IF('multi-step tree'!F6="","",IF(Abandonment!F32=0,0,'Net Cash Flow'!F6-'Naive Debt Val'!$C$1))</f>
      </c>
      <c r="G6" s="33">
        <f>IF('multi-step tree'!G6="","",IF(Abandonment!G32=0,0,'Net Cash Flow'!G6-'Naive Debt Val'!$C$1))</f>
      </c>
      <c r="H6" s="33">
        <f>IF('multi-step tree'!H6="","",IF(Abandonment!H32=0,0,'Net Cash Flow'!H6-'Naive Debt Val'!$C$1))</f>
      </c>
      <c r="I6" s="33">
        <f>IF('multi-step tree'!I6="","",IF(Abandonment!I32=0,0,'Net Cash Flow'!I6-'Naive Debt Val'!$C$1))</f>
        <v>126468935.76242796</v>
      </c>
      <c r="J6" s="33">
        <f>IF('multi-step tree'!J6="","",IF(Abandonment!J32=0,0,'Net Cash Flow'!J6-'Naive Debt Val'!$C$1))</f>
      </c>
      <c r="K6" s="33">
        <f>IF('multi-step tree'!K6="","",IF(Abandonment!K32=0,0,'Net Cash Flow'!K6-'Naive Debt Val'!$C$1))</f>
        <v>145084448.91849247</v>
      </c>
    </row>
    <row r="7" spans="2:11" ht="12.75">
      <c r="B7" s="33">
        <f>IF('multi-step tree'!B7="","",IF(Abandonment!B33=0,0,'Net Cash Flow'!B7-'Naive Debt Val'!$C$1))</f>
      </c>
      <c r="C7" s="33">
        <f>IF('multi-step tree'!C7="","",IF(Abandonment!C33=0,0,'Net Cash Flow'!C7-'Naive Debt Val'!$C$1))</f>
      </c>
      <c r="D7" s="33">
        <f>IF('multi-step tree'!D7="","",IF(Abandonment!D33=0,0,'Net Cash Flow'!D7-'Naive Debt Val'!$C$1))</f>
      </c>
      <c r="E7" s="33">
        <f>IF('multi-step tree'!E7="","",IF(Abandonment!E33=0,0,'Net Cash Flow'!E7-'Naive Debt Val'!$C$1))</f>
      </c>
      <c r="F7" s="33">
        <f>IF('multi-step tree'!F7="","",IF(Abandonment!F33=0,0,'Net Cash Flow'!F7-'Naive Debt Val'!$C$1))</f>
      </c>
      <c r="G7" s="33">
        <f>IF('multi-step tree'!G7="","",IF(Abandonment!G33=0,0,'Net Cash Flow'!G7-'Naive Debt Val'!$C$1))</f>
      </c>
      <c r="H7" s="33">
        <f>IF('multi-step tree'!H7="","",IF(Abandonment!H33=0,0,'Net Cash Flow'!H7-'Naive Debt Val'!$C$1))</f>
        <v>84890870.40527092</v>
      </c>
      <c r="I7" s="33">
        <f>IF('multi-step tree'!I7="","",IF(Abandonment!I33=0,0,'Net Cash Flow'!I7-'Naive Debt Val'!$C$1))</f>
      </c>
      <c r="J7" s="33">
        <f>IF('multi-step tree'!J7="","",IF(Abandonment!J33=0,0,'Net Cash Flow'!J7-'Naive Debt Val'!$C$1))</f>
        <v>98130244.47576849</v>
      </c>
      <c r="K7" s="33">
        <f>IF('multi-step tree'!K7="","",IF(Abandonment!K33=0,0,'Net Cash Flow'!K7-'Naive Debt Val'!$C$1))</f>
      </c>
    </row>
    <row r="8" spans="2:11" ht="12.75">
      <c r="B8" s="33">
        <f>IF('multi-step tree'!B8="","",IF(Abandonment!B34=0,0,'Net Cash Flow'!B8-'Naive Debt Val'!$C$1))</f>
      </c>
      <c r="C8" s="33">
        <f>IF('multi-step tree'!C8="","",IF(Abandonment!C34=0,0,'Net Cash Flow'!C8-'Naive Debt Val'!$C$1))</f>
      </c>
      <c r="D8" s="33">
        <f>IF('multi-step tree'!D8="","",IF(Abandonment!D34=0,0,'Net Cash Flow'!D8-'Naive Debt Val'!$C$1))</f>
      </c>
      <c r="E8" s="33">
        <f>IF('multi-step tree'!E8="","",IF(Abandonment!E34=0,0,'Net Cash Flow'!E8-'Naive Debt Val'!$C$1))</f>
      </c>
      <c r="F8" s="33">
        <f>IF('multi-step tree'!F8="","",IF(Abandonment!F34=0,0,'Net Cash Flow'!F8-'Naive Debt Val'!$C$1))</f>
      </c>
      <c r="G8" s="33">
        <f>IF('multi-step tree'!G8="","",IF(Abandonment!G34=0,0,'Net Cash Flow'!G8-'Naive Debt Val'!$C$1))</f>
        <v>55320503.16499597</v>
      </c>
      <c r="H8" s="33">
        <f>IF('multi-step tree'!H8="","",IF(Abandonment!H34=0,0,'Net Cash Flow'!H8-'Naive Debt Val'!$C$1))</f>
      </c>
      <c r="I8" s="33">
        <f>IF('multi-step tree'!I8="","",IF(Abandonment!I34=0,0,'Net Cash Flow'!I8-'Naive Debt Val'!$C$1))</f>
        <v>64736361.02016665</v>
      </c>
      <c r="J8" s="33">
        <f>IF('multi-step tree'!J8="","",IF(Abandonment!J34=0,0,'Net Cash Flow'!J8-'Naive Debt Val'!$C$1))</f>
      </c>
      <c r="K8" s="33">
        <f>IF('multi-step tree'!K8="","",IF(Abandonment!K34=0,0,'Net Cash Flow'!K8-'Naive Debt Val'!$C$1))</f>
        <v>75369710.86310753</v>
      </c>
    </row>
    <row r="9" spans="2:11" ht="12.75">
      <c r="B9" s="33">
        <f>IF('multi-step tree'!B9="","",IF(Abandonment!B35=0,0,'Net Cash Flow'!B9-'Naive Debt Val'!$C$1))</f>
      </c>
      <c r="C9" s="33">
        <f>IF('multi-step tree'!C9="","",IF(Abandonment!C35=0,0,'Net Cash Flow'!C9-'Naive Debt Val'!$C$1))</f>
      </c>
      <c r="D9" s="33">
        <f>IF('multi-step tree'!D9="","",IF(Abandonment!D35=0,0,'Net Cash Flow'!D9-'Naive Debt Val'!$C$1))</f>
      </c>
      <c r="E9" s="33">
        <f>IF('multi-step tree'!E9="","",IF(Abandonment!E35=0,0,'Net Cash Flow'!E9-'Naive Debt Val'!$C$1))</f>
      </c>
      <c r="F9" s="33">
        <f>IF('multi-step tree'!F9="","",IF(Abandonment!F35=0,0,'Net Cash Flow'!F9-'Naive Debt Val'!$C$1))</f>
        <v>34290024.444700934</v>
      </c>
      <c r="G9" s="33">
        <f>IF('multi-step tree'!G9="","",IF(Abandonment!G35=0,0,'Net Cash Flow'!G9-'Naive Debt Val'!$C$1))</f>
      </c>
      <c r="H9" s="33">
        <f>IF('multi-step tree'!H9="","",IF(Abandonment!H35=0,0,'Net Cash Flow'!H9-'Naive Debt Val'!$C$1))</f>
        <v>40986593.23086013</v>
      </c>
      <c r="I9" s="33">
        <f>IF('multi-step tree'!I9="","",IF(Abandonment!I35=0,0,'Net Cash Flow'!I9-'Naive Debt Val'!$C$1))</f>
      </c>
      <c r="J9" s="33">
        <f>IF('multi-step tree'!J9="","",IF(Abandonment!J35=0,0,'Net Cash Flow'!J9-'Naive Debt Val'!$C$1))</f>
        <v>48549043.6996133</v>
      </c>
      <c r="K9" s="33">
        <f>IF('multi-step tree'!K9="","",IF(Abandonment!K35=0,0,'Net Cash Flow'!K9-'Naive Debt Val'!$C$1))</f>
      </c>
    </row>
    <row r="10" spans="2:11" ht="12.75">
      <c r="B10" s="33">
        <f>IF('multi-step tree'!B10="","",IF(Abandonment!B36=0,0,'Net Cash Flow'!B10-'Naive Debt Val'!$C$1))</f>
      </c>
      <c r="C10" s="33">
        <f>IF('multi-step tree'!C10="","",IF(Abandonment!C36=0,0,'Net Cash Flow'!C10-'Naive Debt Val'!$C$1))</f>
      </c>
      <c r="D10" s="33">
        <f>IF('multi-step tree'!D10="","",IF(Abandonment!D36=0,0,'Net Cash Flow'!D10-'Naive Debt Val'!$C$1))</f>
      </c>
      <c r="E10" s="33">
        <f>IF('multi-step tree'!E10="","",IF(Abandonment!E36=0,0,'Net Cash Flow'!E10-'Naive Debt Val'!$C$1))</f>
        <v>19333124.125844114</v>
      </c>
      <c r="F10" s="33">
        <f>IF('multi-step tree'!F10="","",IF(Abandonment!F36=0,0,'Net Cash Flow'!F10-'Naive Debt Val'!$C$1))</f>
      </c>
      <c r="G10" s="33">
        <f>IF('multi-step tree'!G10="","",IF(Abandonment!G36=0,0,'Net Cash Flow'!G10-'Naive Debt Val'!$C$1))</f>
        <v>24095731.441877</v>
      </c>
      <c r="H10" s="33">
        <f>IF('multi-step tree'!H10="","",IF(Abandonment!H36=0,0,'Net Cash Flow'!H10-'Naive Debt Val'!$C$1))</f>
      </c>
      <c r="I10" s="33">
        <f>IF('multi-step tree'!I10="","",IF(Abandonment!I36=0,0,'Net Cash Flow'!I10-'Naive Debt Val'!$C$1))</f>
        <v>29474154.792662546</v>
      </c>
      <c r="J10" s="33">
        <f>IF('multi-step tree'!J10="","",IF(Abandonment!J36=0,0,'Net Cash Flow'!J10-'Naive Debt Val'!$C$1))</f>
      </c>
      <c r="K10" s="33">
        <f>IF('multi-step tree'!K10="","",IF(Abandonment!K36=0,0,'Net Cash Flow'!K10-'Naive Debt Val'!$C$1))</f>
        <v>35548020.60202577</v>
      </c>
    </row>
    <row r="11" spans="2:11" ht="12.75">
      <c r="B11" s="33">
        <f>IF('multi-step tree'!B11="","",IF(Abandonment!B37=0,0,'Net Cash Flow'!B11-'Naive Debt Val'!$C$1))</f>
      </c>
      <c r="C11" s="33">
        <f>IF('multi-step tree'!C11="","",IF(Abandonment!C37=0,0,'Net Cash Flow'!C11-'Naive Debt Val'!$C$1))</f>
      </c>
      <c r="D11" s="33">
        <f>IF('multi-step tree'!D11="","",IF(Abandonment!D37=0,0,'Net Cash Flow'!D11-'Naive Debt Val'!$C$1))</f>
        <v>8695759.65480458</v>
      </c>
      <c r="E11" s="33">
        <f>IF('multi-step tree'!E11="","",IF(Abandonment!E37=0,0,'Net Cash Flow'!E11-'Naive Debt Val'!$C$1))</f>
      </c>
      <c r="F11" s="33">
        <f>IF('multi-step tree'!F11="","",IF(Abandonment!F37=0,0,'Net Cash Flow'!F11-'Naive Debt Val'!$C$1))</f>
        <v>12082931.379764855</v>
      </c>
      <c r="G11" s="33">
        <f>IF('multi-step tree'!G11="","",IF(Abandonment!G37=0,0,'Net Cash Flow'!G11-'Naive Debt Val'!$C$1))</f>
      </c>
      <c r="H11" s="33">
        <f>IF('multi-step tree'!H11="","",IF(Abandonment!H37=0,0,'Net Cash Flow'!H11-'Naive Debt Val'!$C$1))</f>
        <v>15908072.16710604</v>
      </c>
      <c r="I11" s="33">
        <f>IF('multi-step tree'!I11="","",IF(Abandonment!I37=0,0,'Net Cash Flow'!I11-'Naive Debt Val'!$C$1))</f>
      </c>
      <c r="J11" s="33">
        <f>IF('multi-step tree'!J11="","",IF(Abandonment!J37=0,0,'Net Cash Flow'!J11-'Naive Debt Val'!$C$1))</f>
        <v>20227812.419765577</v>
      </c>
      <c r="K11" s="33">
        <f>IF('multi-step tree'!K11="","",IF(Abandonment!K37=0,0,'Net Cash Flow'!K11-'Naive Debt Val'!$C$1))</f>
      </c>
    </row>
    <row r="12" spans="1:11" ht="12.75">
      <c r="A12" s="4"/>
      <c r="B12" s="33">
        <f>IF('multi-step tree'!B12="","",IF(Abandonment!B38=0,0,'Net Cash Flow'!B12-'Naive Debt Val'!$C$1))</f>
      </c>
      <c r="C12" s="33">
        <f>IF('multi-step tree'!C12="","",IF(Abandonment!C38=0,0,'Net Cash Flow'!C12-'Naive Debt Val'!$C$1))</f>
        <v>1130453.9779942222</v>
      </c>
      <c r="D12" s="33">
        <f>IF('multi-step tree'!D12="","",IF(Abandonment!D38=0,0,'Net Cash Flow'!D12-'Naive Debt Val'!$C$1))</f>
      </c>
      <c r="E12" s="33">
        <f>IF('multi-step tree'!E12="","",IF(Abandonment!E38=0,0,'Net Cash Flow'!E12-'Naive Debt Val'!$C$1))</f>
        <v>3539414.3505506106</v>
      </c>
      <c r="F12" s="33">
        <f>IF('multi-step tree'!F12="","",IF(Abandonment!F38=0,0,'Net Cash Flow'!F12-'Naive Debt Val'!$C$1))</f>
      </c>
      <c r="G12" s="33">
        <f>IF('multi-step tree'!G12="","",IF(Abandonment!G38=0,0,'Net Cash Flow'!G12-'Naive Debt Val'!$C$1))</f>
        <v>6259858.817021273</v>
      </c>
      <c r="H12" s="33">
        <f>IF('multi-step tree'!H12="","",IF(Abandonment!H38=0,0,'Net Cash Flow'!H12-'Naive Debt Val'!$C$1))</f>
      </c>
      <c r="I12" s="33">
        <f>IF('multi-step tree'!I12="","",IF(Abandonment!I38=0,0,'Net Cash Flow'!I12-'Naive Debt Val'!$C$1))</f>
        <v>9332062.984206092</v>
      </c>
      <c r="J12" s="33">
        <f>IF('multi-step tree'!J12="","",IF(Abandonment!J38=0,0,'Net Cash Flow'!J12-'Naive Debt Val'!$C$1))</f>
      </c>
      <c r="K12" s="33">
        <f>IF('multi-step tree'!K12="","",IF(Abandonment!K38=0,0,'Net Cash Flow'!K12-'Naive Debt Val'!$C$1))</f>
        <v>12801510.187115781</v>
      </c>
    </row>
    <row r="13" spans="2:11" ht="12.75">
      <c r="B13" s="33">
        <f>IF('multi-step tree'!B13="","",IF(Abandonment!B39=0,0,'Net Cash Flow'!B13-'Naive Debt Val'!$C$1))</f>
        <v>-4250000</v>
      </c>
      <c r="C13" s="33">
        <f>IF('multi-step tree'!C13="","",IF(Abandonment!C39=0,0,'Net Cash Flow'!C13-'Naive Debt Val'!$C$1))</f>
      </c>
      <c r="D13" s="33">
        <f>IF('multi-step tree'!D13="","",IF(Abandonment!D39=0,0,'Net Cash Flow'!D13-'Naive Debt Val'!$C$1))</f>
        <v>-2536744.650770521</v>
      </c>
      <c r="E13" s="33">
        <f>IF('multi-step tree'!E13="","",IF(Abandonment!E39=0,0,'Net Cash Flow'!E13-'Naive Debt Val'!$C$1))</f>
      </c>
      <c r="F13" s="33">
        <f>IF('multi-step tree'!F13="","",IF(Abandonment!F39=0,0,'Net Cash Flow'!F13-'Naive Debt Val'!$C$1))</f>
        <v>-601961.4606607854</v>
      </c>
      <c r="G13" s="33">
        <f>IF('multi-step tree'!G13="","",IF(Abandonment!G39=0,0,'Net Cash Flow'!G13-'Naive Debt Val'!$C$1))</f>
      </c>
      <c r="H13" s="33">
        <f>IF('multi-step tree'!H13="","",IF(Abandonment!H39=0,0,'Net Cash Flow'!H13-'Naive Debt Val'!$C$1))</f>
        <v>1582993.6275662892</v>
      </c>
      <c r="I13" s="33">
        <f>IF('multi-step tree'!I13="","",IF(Abandonment!I39=0,0,'Net Cash Flow'!I13-'Naive Debt Val'!$C$1))</f>
      </c>
      <c r="J13" s="33">
        <f>IF('multi-step tree'!J13="","",IF(Abandonment!J39=0,0,'Net Cash Flow'!J13-'Naive Debt Val'!$C$1))</f>
        <v>4050468.4133579843</v>
      </c>
      <c r="K13" s="33">
        <f>IF('multi-step tree'!K13="","",IF(Abandonment!K39=0,0,'Net Cash Flow'!K13-'Naive Debt Val'!$C$1))</f>
      </c>
    </row>
    <row r="14" spans="2:11" ht="12.75">
      <c r="B14" s="33">
        <f>IF('multi-step tree'!B14="","",IF(Abandonment!B40=0,0,'Net Cash Flow'!B14-'Naive Debt Val'!$C$1))</f>
      </c>
      <c r="C14" s="33">
        <f>IF('multi-step tree'!C14="","",IF(Abandonment!C40=0,0,'Net Cash Flow'!C14-'Naive Debt Val'!$C$1))</f>
        <v>-6858115.824151492</v>
      </c>
      <c r="D14" s="33">
        <f>IF('multi-step tree'!D14="","",IF(Abandonment!D40=0,0,'Net Cash Flow'!D14-'Naive Debt Val'!$C$1))</f>
      </c>
      <c r="E14" s="33">
        <f>IF('multi-step tree'!E14="","",IF(Abandonment!E40=0,0,'Net Cash Flow'!E14-'Naive Debt Val'!$C$1))</f>
        <v>-5482095.824894661</v>
      </c>
      <c r="F14" s="33">
        <f>IF('multi-step tree'!F14="","",IF(Abandonment!F40=0,0,'Net Cash Flow'!F14-'Naive Debt Val'!$C$1))</f>
      </c>
      <c r="G14" s="33">
        <f>IF('multi-step tree'!G14="","",IF(Abandonment!G40=0,0,'Net Cash Flow'!G14-'Naive Debt Val'!$C$1))</f>
        <v>-3928153.287949268</v>
      </c>
      <c r="H14" s="33">
        <f>IF('multi-step tree'!H14="","",IF(Abandonment!H40=0,0,'Net Cash Flow'!H14-'Naive Debt Val'!$C$1))</f>
      </c>
      <c r="I14" s="33">
        <f>IF('multi-step tree'!I14="","",IF(Abandonment!I40=0,0,'Net Cash Flow'!I14-'Naive Debt Val'!$C$1))</f>
        <v>-2173282.4216591995</v>
      </c>
      <c r="J14" s="33">
        <f>IF('multi-step tree'!J14="","",IF(Abandonment!J40=0,0,'Net Cash Flow'!J14-'Naive Debt Val'!$C$1))</f>
      </c>
      <c r="K14" s="33">
        <f>IF('multi-step tree'!K14="","",IF(Abandonment!K40=0,0,'Net Cash Flow'!K14-'Naive Debt Val'!$C$1))</f>
        <v>-191502.73281227052</v>
      </c>
    </row>
    <row r="15" spans="2:11" ht="12.75">
      <c r="B15" s="33">
        <f>IF('multi-step tree'!B15="","",IF(Abandonment!B41=0,0,'Net Cash Flow'!B15-'Naive Debt Val'!$C$1))</f>
      </c>
      <c r="C15" s="33">
        <f>IF('multi-step tree'!C15="","",IF(Abandonment!C41=0,0,'Net Cash Flow'!C15-'Naive Debt Val'!$C$1))</f>
      </c>
      <c r="D15" s="33">
        <f>IF('multi-step tree'!D15="","",IF(Abandonment!D41=0,0,'Net Cash Flow'!D15-'Naive Debt Val'!$C$1))</f>
        <v>-8952852.919835858</v>
      </c>
      <c r="E15" s="33">
        <f>IF('multi-step tree'!E15="","",IF(Abandonment!E41=0,0,'Net Cash Flow'!E15-'Naive Debt Val'!$C$1))</f>
      </c>
      <c r="F15" s="33">
        <f>IF('multi-step tree'!F15="","",IF(Abandonment!F41=0,0,'Net Cash Flow'!F15-'Naive Debt Val'!$C$1))</f>
        <v>-7847687.225062851</v>
      </c>
      <c r="G15" s="33">
        <f>IF('multi-step tree'!G15="","",IF(Abandonment!G41=0,0,'Net Cash Flow'!G15-'Naive Debt Val'!$C$1))</f>
      </c>
      <c r="H15" s="33">
        <f>IF('multi-step tree'!H15="","",IF(Abandonment!H41=0,0,'Net Cash Flow'!H15-'Naive Debt Val'!$C$1))</f>
        <v>-6599621.074564958</v>
      </c>
      <c r="I15" s="33">
        <f>IF('multi-step tree'!I15="","",IF(Abandonment!I41=0,0,'Net Cash Flow'!I15-'Naive Debt Val'!$C$1))</f>
      </c>
      <c r="J15" s="33">
        <f>IF('multi-step tree'!J15="","",IF(Abandonment!J41=0,0,'Net Cash Flow'!J15-'Naive Debt Val'!$C$1))</f>
        <v>-5190177.11210233</v>
      </c>
      <c r="K15" s="33">
        <f>IF('multi-step tree'!K15="","",IF(Abandonment!K41=0,0,'Net Cash Flow'!K15-'Naive Debt Val'!$C$1))</f>
      </c>
    </row>
    <row r="16" spans="2:11" ht="12.75">
      <c r="B16" s="33">
        <f>IF('multi-step tree'!B16="","",IF(Abandonment!B42=0,0,'Net Cash Flow'!B16-'Naive Debt Val'!$C$1))</f>
      </c>
      <c r="C16" s="33">
        <f>IF('multi-step tree'!C16="","",IF(Abandonment!C42=0,0,'Net Cash Flow'!C16-'Naive Debt Val'!$C$1))</f>
      </c>
      <c r="D16" s="33">
        <f>IF('multi-step tree'!D16="","",IF(Abandonment!D42=0,0,'Net Cash Flow'!D16-'Naive Debt Val'!$C$1))</f>
      </c>
      <c r="E16" s="33">
        <f>IF('multi-step tree'!E16="","",IF(Abandonment!E42=0,0,'Net Cash Flow'!E16-'Naive Debt Val'!$C$1))</f>
        <v>0</v>
      </c>
      <c r="F16" s="33">
        <f>IF('multi-step tree'!F16="","",IF(Abandonment!F42=0,0,'Net Cash Flow'!F16-'Naive Debt Val'!$C$1))</f>
      </c>
      <c r="G16" s="33">
        <f>IF('multi-step tree'!G16="","",IF(Abandonment!G42=0,0,'Net Cash Flow'!G16-'Naive Debt Val'!$C$1))</f>
        <v>0</v>
      </c>
      <c r="H16" s="33">
        <f>IF('multi-step tree'!H16="","",IF(Abandonment!H42=0,0,'Net Cash Flow'!H16-'Naive Debt Val'!$C$1))</f>
      </c>
      <c r="I16" s="33">
        <f>IF('multi-step tree'!I16="","",IF(Abandonment!I42=0,0,'Net Cash Flow'!I16-'Naive Debt Val'!$C$1))</f>
        <v>0</v>
      </c>
      <c r="J16" s="33">
        <f>IF('multi-step tree'!J16="","",IF(Abandonment!J42=0,0,'Net Cash Flow'!J16-'Naive Debt Val'!$C$1))</f>
      </c>
      <c r="K16" s="33">
        <f>IF('multi-step tree'!K16="","",IF(Abandonment!K42=0,0,'Net Cash Flow'!K16-'Naive Debt Val'!$C$1))</f>
        <v>0</v>
      </c>
    </row>
    <row r="17" spans="2:11" ht="12.75">
      <c r="B17" s="33">
        <f>IF('multi-step tree'!B17="","",IF(Abandonment!B43=0,0,'Net Cash Flow'!B17-'Naive Debt Val'!$C$1))</f>
      </c>
      <c r="C17" s="33">
        <f>IF('multi-step tree'!C17="","",IF(Abandonment!C43=0,0,'Net Cash Flow'!C17-'Naive Debt Val'!$C$1))</f>
      </c>
      <c r="D17" s="33">
        <f>IF('multi-step tree'!D17="","",IF(Abandonment!D43=0,0,'Net Cash Flow'!D17-'Naive Debt Val'!$C$1))</f>
      </c>
      <c r="E17" s="33">
        <f>IF('multi-step tree'!E17="","",IF(Abandonment!E43=0,0,'Net Cash Flow'!E17-'Naive Debt Val'!$C$1))</f>
      </c>
      <c r="F17" s="33">
        <f>IF('multi-step tree'!F17="","",IF(Abandonment!F43=0,0,'Net Cash Flow'!F17-'Naive Debt Val'!$C$1))</f>
        <v>0</v>
      </c>
      <c r="G17" s="33">
        <f>IF('multi-step tree'!G17="","",IF(Abandonment!G43=0,0,'Net Cash Flow'!G17-'Naive Debt Val'!$C$1))</f>
      </c>
      <c r="H17" s="33">
        <f>IF('multi-step tree'!H17="","",IF(Abandonment!H43=0,0,'Net Cash Flow'!H17-'Naive Debt Val'!$C$1))</f>
        <v>0</v>
      </c>
      <c r="I17" s="33">
        <f>IF('multi-step tree'!I17="","",IF(Abandonment!I43=0,0,'Net Cash Flow'!I17-'Naive Debt Val'!$C$1))</f>
      </c>
      <c r="J17" s="33">
        <f>IF('multi-step tree'!J17="","",IF(Abandonment!J43=0,0,'Net Cash Flow'!J17-'Naive Debt Val'!$C$1))</f>
        <v>0</v>
      </c>
      <c r="K17" s="33">
        <f>IF('multi-step tree'!K17="","",IF(Abandonment!K43=0,0,'Net Cash Flow'!K17-'Naive Debt Val'!$C$1))</f>
      </c>
    </row>
    <row r="18" spans="2:11" ht="12.75">
      <c r="B18" s="33">
        <f>IF('multi-step tree'!B18="","",IF(Abandonment!B44=0,0,'Net Cash Flow'!B18-'Naive Debt Val'!$C$1))</f>
      </c>
      <c r="C18" s="33">
        <f>IF('multi-step tree'!C18="","",IF(Abandonment!C44=0,0,'Net Cash Flow'!C18-'Naive Debt Val'!$C$1))</f>
      </c>
      <c r="D18" s="33">
        <f>IF('multi-step tree'!D18="","",IF(Abandonment!D44=0,0,'Net Cash Flow'!D18-'Naive Debt Val'!$C$1))</f>
      </c>
      <c r="E18" s="33">
        <f>IF('multi-step tree'!E18="","",IF(Abandonment!E44=0,0,'Net Cash Flow'!E18-'Naive Debt Val'!$C$1))</f>
      </c>
      <c r="F18" s="33">
        <f>IF('multi-step tree'!F18="","",IF(Abandonment!F44=0,0,'Net Cash Flow'!F18-'Naive Debt Val'!$C$1))</f>
      </c>
      <c r="G18" s="33">
        <f>IF('multi-step tree'!G18="","",IF(Abandonment!G44=0,0,'Net Cash Flow'!G18-'Naive Debt Val'!$C$1))</f>
        <v>0</v>
      </c>
      <c r="H18" s="33">
        <f>IF('multi-step tree'!H18="","",IF(Abandonment!H44=0,0,'Net Cash Flow'!H18-'Naive Debt Val'!$C$1))</f>
      </c>
      <c r="I18" s="33">
        <f>IF('multi-step tree'!I18="","",IF(Abandonment!I44=0,0,'Net Cash Flow'!I18-'Naive Debt Val'!$C$1))</f>
        <v>0</v>
      </c>
      <c r="J18" s="33">
        <f>IF('multi-step tree'!J18="","",IF(Abandonment!J44=0,0,'Net Cash Flow'!J18-'Naive Debt Val'!$C$1))</f>
      </c>
      <c r="K18" s="33">
        <f>IF('multi-step tree'!K18="","",IF(Abandonment!K44=0,0,'Net Cash Flow'!K18-'Naive Debt Val'!$C$1))</f>
        <v>0</v>
      </c>
    </row>
    <row r="19" spans="2:11" ht="12.75">
      <c r="B19" s="33">
        <f>IF('multi-step tree'!B19="","",IF(Abandonment!B45=0,0,'Net Cash Flow'!B19-'Naive Debt Val'!$C$1))</f>
      </c>
      <c r="C19" s="33">
        <f>IF('multi-step tree'!C19="","",IF(Abandonment!C45=0,0,'Net Cash Flow'!C19-'Naive Debt Val'!$C$1))</f>
      </c>
      <c r="D19" s="33">
        <f>IF('multi-step tree'!D19="","",IF(Abandonment!D45=0,0,'Net Cash Flow'!D19-'Naive Debt Val'!$C$1))</f>
      </c>
      <c r="E19" s="33">
        <f>IF('multi-step tree'!E19="","",IF(Abandonment!E45=0,0,'Net Cash Flow'!E19-'Naive Debt Val'!$C$1))</f>
      </c>
      <c r="F19" s="33">
        <f>IF('multi-step tree'!F19="","",IF(Abandonment!F45=0,0,'Net Cash Flow'!F19-'Naive Debt Val'!$C$1))</f>
      </c>
      <c r="G19" s="33">
        <f>IF('multi-step tree'!G19="","",IF(Abandonment!G45=0,0,'Net Cash Flow'!G19-'Naive Debt Val'!$C$1))</f>
      </c>
      <c r="H19" s="33">
        <f>IF('multi-step tree'!H19="","",IF(Abandonment!H45=0,0,'Net Cash Flow'!H19-'Naive Debt Val'!$C$1))</f>
        <v>0</v>
      </c>
      <c r="I19" s="33">
        <f>IF('multi-step tree'!I19="","",IF(Abandonment!I45=0,0,'Net Cash Flow'!I19-'Naive Debt Val'!$C$1))</f>
      </c>
      <c r="J19" s="33">
        <f>IF('multi-step tree'!J19="","",IF(Abandonment!J45=0,0,'Net Cash Flow'!J19-'Naive Debt Val'!$C$1))</f>
        <v>0</v>
      </c>
      <c r="K19" s="33">
        <f>IF('multi-step tree'!K19="","",IF(Abandonment!K45=0,0,'Net Cash Flow'!K19-'Naive Debt Val'!$C$1))</f>
      </c>
    </row>
    <row r="20" spans="2:11" ht="12.75">
      <c r="B20" s="33">
        <f>IF('multi-step tree'!B20="","",IF(Abandonment!B46=0,0,'Net Cash Flow'!B20-'Naive Debt Val'!$C$1))</f>
      </c>
      <c r="C20" s="33">
        <f>IF('multi-step tree'!C20="","",IF(Abandonment!C46=0,0,'Net Cash Flow'!C20-'Naive Debt Val'!$C$1))</f>
      </c>
      <c r="D20" s="33">
        <f>IF('multi-step tree'!D20="","",IF(Abandonment!D46=0,0,'Net Cash Flow'!D20-'Naive Debt Val'!$C$1))</f>
      </c>
      <c r="E20" s="33">
        <f>IF('multi-step tree'!E20="","",IF(Abandonment!E46=0,0,'Net Cash Flow'!E20-'Naive Debt Val'!$C$1))</f>
      </c>
      <c r="F20" s="33">
        <f>IF('multi-step tree'!F20="","",IF(Abandonment!F46=0,0,'Net Cash Flow'!F20-'Naive Debt Val'!$C$1))</f>
      </c>
      <c r="G20" s="33">
        <f>IF('multi-step tree'!G20="","",IF(Abandonment!G46=0,0,'Net Cash Flow'!G20-'Naive Debt Val'!$C$1))</f>
      </c>
      <c r="H20" s="33">
        <f>IF('multi-step tree'!H20="","",IF(Abandonment!H46=0,0,'Net Cash Flow'!H20-'Naive Debt Val'!$C$1))</f>
      </c>
      <c r="I20" s="33">
        <f>IF('multi-step tree'!I20="","",IF(Abandonment!I46=0,0,'Net Cash Flow'!I20-'Naive Debt Val'!$C$1))</f>
        <v>0</v>
      </c>
      <c r="J20" s="33">
        <f>IF('multi-step tree'!J20="","",IF(Abandonment!J46=0,0,'Net Cash Flow'!J20-'Naive Debt Val'!$C$1))</f>
      </c>
      <c r="K20" s="33">
        <f>IF('multi-step tree'!K20="","",IF(Abandonment!K46=0,0,'Net Cash Flow'!K20-'Naive Debt Val'!$C$1))</f>
        <v>0</v>
      </c>
    </row>
    <row r="21" spans="2:11" ht="12.75">
      <c r="B21" s="33">
        <f>IF('multi-step tree'!B21="","",IF(Abandonment!B47=0,0,'Net Cash Flow'!B21-'Naive Debt Val'!$C$1))</f>
      </c>
      <c r="C21" s="33">
        <f>IF('multi-step tree'!C21="","",IF(Abandonment!C47=0,0,'Net Cash Flow'!C21-'Naive Debt Val'!$C$1))</f>
      </c>
      <c r="D21" s="33">
        <f>IF('multi-step tree'!D21="","",IF(Abandonment!D47=0,0,'Net Cash Flow'!D21-'Naive Debt Val'!$C$1))</f>
      </c>
      <c r="E21" s="33">
        <f>IF('multi-step tree'!E21="","",IF(Abandonment!E47=0,0,'Net Cash Flow'!E21-'Naive Debt Val'!$C$1))</f>
      </c>
      <c r="F21" s="33">
        <f>IF('multi-step tree'!F21="","",IF(Abandonment!F47=0,0,'Net Cash Flow'!F21-'Naive Debt Val'!$C$1))</f>
      </c>
      <c r="G21" s="33">
        <f>IF('multi-step tree'!G21="","",IF(Abandonment!G47=0,0,'Net Cash Flow'!G21-'Naive Debt Val'!$C$1))</f>
      </c>
      <c r="H21" s="33">
        <f>IF('multi-step tree'!H21="","",IF(Abandonment!H47=0,0,'Net Cash Flow'!H21-'Naive Debt Val'!$C$1))</f>
      </c>
      <c r="I21" s="33">
        <f>IF('multi-step tree'!I21="","",IF(Abandonment!I47=0,0,'Net Cash Flow'!I21-'Naive Debt Val'!$C$1))</f>
      </c>
      <c r="J21" s="33">
        <f>IF('multi-step tree'!J21="","",IF(Abandonment!J47=0,0,'Net Cash Flow'!J21-'Naive Debt Val'!$C$1))</f>
        <v>0</v>
      </c>
      <c r="K21" s="33">
        <f>IF('multi-step tree'!K21="","",IF(Abandonment!K47=0,0,'Net Cash Flow'!K21-'Naive Debt Val'!$C$1))</f>
      </c>
    </row>
    <row r="22" spans="2:11" ht="12.75">
      <c r="B22" s="33">
        <f>IF('multi-step tree'!B22="","",IF(Abandonment!B48=0,0,'Net Cash Flow'!B22-'Naive Debt Val'!$C$1))</f>
      </c>
      <c r="C22" s="33">
        <f>IF('multi-step tree'!C22="","",IF(Abandonment!C48=0,0,'Net Cash Flow'!C22-'Naive Debt Val'!$C$1))</f>
      </c>
      <c r="D22" s="33">
        <f>IF('multi-step tree'!D22="","",IF(Abandonment!D48=0,0,'Net Cash Flow'!D22-'Naive Debt Val'!$C$1))</f>
      </c>
      <c r="E22" s="33">
        <f>IF('multi-step tree'!E22="","",IF(Abandonment!E48=0,0,'Net Cash Flow'!E22-'Naive Debt Val'!$C$1))</f>
      </c>
      <c r="F22" s="33">
        <f>IF('multi-step tree'!F22="","",IF(Abandonment!F48=0,0,'Net Cash Flow'!F22-'Naive Debt Val'!$C$1))</f>
      </c>
      <c r="G22" s="33">
        <f>IF('multi-step tree'!G22="","",IF(Abandonment!G48=0,0,'Net Cash Flow'!G22-'Naive Debt Val'!$C$1))</f>
      </c>
      <c r="H22" s="33">
        <f>IF('multi-step tree'!H22="","",IF(Abandonment!H48=0,0,'Net Cash Flow'!H22-'Naive Debt Val'!$C$1))</f>
      </c>
      <c r="I22" s="33">
        <f>IF('multi-step tree'!I22="","",IF(Abandonment!I48=0,0,'Net Cash Flow'!I22-'Naive Debt Val'!$C$1))</f>
      </c>
      <c r="J22" s="33">
        <f>IF('multi-step tree'!J22="","",IF(Abandonment!J48=0,0,'Net Cash Flow'!J22-'Naive Debt Val'!$C$1))</f>
      </c>
      <c r="K22" s="33">
        <f>IF('multi-step tree'!K22="","",IF(Abandonment!K48=0,0,'Net Cash Flow'!K22-'Naive Debt Val'!$C$1))</f>
        <v>0</v>
      </c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6" spans="1:11" ht="12.75">
      <c r="A26" s="2" t="s">
        <v>86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2.75">
      <c r="A28" t="s">
        <v>83</v>
      </c>
    </row>
    <row r="29" ht="12.75">
      <c r="B29" t="s">
        <v>58</v>
      </c>
    </row>
    <row r="30" spans="1:12" ht="12.75">
      <c r="A30" s="1"/>
      <c r="B30" s="33">
        <f>IF('multi-step tree'!B4="","",B4+(p*C29+(1-p)*C31)*EXP(-rf))</f>
      </c>
      <c r="C30" s="33">
        <f>IF('multi-step tree'!C4="","",C4+(p*D29+(1-p)*D31)*EXP(-rf))</f>
      </c>
      <c r="D30" s="33">
        <f>IF('multi-step tree'!D4="","",D4+(p*E29+(1-p)*E31)*EXP(-rf))</f>
      </c>
      <c r="E30" s="33">
        <f>IF('multi-step tree'!E4="","",E4+(p*F29+(1-p)*F31)*EXP(-rf))</f>
      </c>
      <c r="F30" s="33">
        <f>IF('multi-step tree'!F4="","",F4+(p*G29+(1-p)*G31)*EXP(-rf))</f>
      </c>
      <c r="G30" s="33">
        <f>IF('multi-step tree'!G4="","",G4+(p*H29+(1-p)*H31)*EXP(-rf))</f>
      </c>
      <c r="H30" s="33">
        <f>IF('multi-step tree'!H4="","",H4+(p*I29+(1-p)*I31)*EXP(-rf))</f>
      </c>
      <c r="I30" s="33">
        <f>IF('multi-step tree'!I4="","",I4+(p*J29+(1-p)*J31)*EXP(-rf))</f>
      </c>
      <c r="J30" s="33">
        <f>IF('multi-step tree'!J4="","",J4+(p*K29+(1-p)*K31)*EXP(-rf))</f>
      </c>
      <c r="K30" s="33">
        <f>IF('multi-step tree'!K4="","",K4)</f>
        <v>267132123.697401</v>
      </c>
      <c r="L30" s="29"/>
    </row>
    <row r="31" spans="2:11" ht="12.75">
      <c r="B31" s="33">
        <f>IF('multi-step tree'!B5="","",B5+(p*C30+(1-p)*C32)*EXP(-rf))</f>
      </c>
      <c r="C31" s="33">
        <f>IF('multi-step tree'!C5="","",C5+(p*D30+(1-p)*D32)*EXP(-rf))</f>
      </c>
      <c r="D31" s="33">
        <f>IF('multi-step tree'!D5="","",D5+(p*E30+(1-p)*E32)*EXP(-rf))</f>
      </c>
      <c r="E31" s="33">
        <f>IF('multi-step tree'!E5="","",E5+(p*F30+(1-p)*F32)*EXP(-rf))</f>
      </c>
      <c r="F31" s="33">
        <f>IF('multi-step tree'!F5="","",F5+(p*G30+(1-p)*G32)*EXP(-rf))</f>
      </c>
      <c r="G31" s="33">
        <f>IF('multi-step tree'!G5="","",G5+(p*H30+(1-p)*H32)*EXP(-rf))</f>
      </c>
      <c r="H31" s="33">
        <f>IF('multi-step tree'!H5="","",H5+(p*I30+(1-p)*I32)*EXP(-rf))</f>
      </c>
      <c r="I31" s="33">
        <f>IF('multi-step tree'!I5="","",I5+(p*J30+(1-p)*J32)*EXP(-rf))</f>
      </c>
      <c r="J31" s="33">
        <f>IF('multi-step tree'!J5="","",J5+(p*K30+(1-p)*K32)*EXP(-rf))</f>
        <v>370613318.7118087</v>
      </c>
      <c r="K31" s="33">
        <f>IF('multi-step tree'!K5="","",K5)</f>
      </c>
    </row>
    <row r="32" spans="2:11" ht="12.75">
      <c r="B32" s="33">
        <f>IF('multi-step tree'!B6="","",B6+(p*C31+(1-p)*C33)*EXP(-rf))</f>
      </c>
      <c r="C32" s="33">
        <f>IF('multi-step tree'!C6="","",C6+(p*D31+(1-p)*D33)*EXP(-rf))</f>
      </c>
      <c r="D32" s="33">
        <f>IF('multi-step tree'!D6="","",D6+(p*E31+(1-p)*E33)*EXP(-rf))</f>
      </c>
      <c r="E32" s="33">
        <f>IF('multi-step tree'!E6="","",E6+(p*F31+(1-p)*F33)*EXP(-rf))</f>
      </c>
      <c r="F32" s="33">
        <f>IF('multi-step tree'!F6="","",F6+(p*G31+(1-p)*G33)*EXP(-rf))</f>
      </c>
      <c r="G32" s="33">
        <f>IF('multi-step tree'!G6="","",G6+(p*H31+(1-p)*H33)*EXP(-rf))</f>
      </c>
      <c r="H32" s="33">
        <f>IF('multi-step tree'!H6="","",H6+(p*I31+(1-p)*I33)*EXP(-rf))</f>
      </c>
      <c r="I32" s="33">
        <f>IF('multi-step tree'!I6="","",I6+(p*J31+(1-p)*J33)*EXP(-rf))</f>
        <v>381709017.4989193</v>
      </c>
      <c r="J32" s="33">
        <f>IF('multi-step tree'!J6="","",J6+(p*K31+(1-p)*K33)*EXP(-rf))</f>
      </c>
      <c r="K32" s="33">
        <f>IF('multi-step tree'!K6="","",K6)</f>
        <v>145084448.91849247</v>
      </c>
    </row>
    <row r="33" spans="2:11" ht="12.75">
      <c r="B33" s="33">
        <f>IF('multi-step tree'!B7="","",B7+(p*C32+(1-p)*C34)*EXP(-rf))</f>
      </c>
      <c r="C33" s="33">
        <f>IF('multi-step tree'!C7="","",C7+(p*D32+(1-p)*D34)*EXP(-rf))</f>
      </c>
      <c r="D33" s="33">
        <f>IF('multi-step tree'!D7="","",D7+(p*E32+(1-p)*E34)*EXP(-rf))</f>
      </c>
      <c r="E33" s="33">
        <f>IF('multi-step tree'!E7="","",E7+(p*F32+(1-p)*F34)*EXP(-rf))</f>
      </c>
      <c r="F33" s="33">
        <f>IF('multi-step tree'!F7="","",F7+(p*G32+(1-p)*G34)*EXP(-rf))</f>
      </c>
      <c r="G33" s="33">
        <f>IF('multi-step tree'!G7="","",G7+(p*H32+(1-p)*H34)*EXP(-rf))</f>
      </c>
      <c r="H33" s="33">
        <f>IF('multi-step tree'!H7="","",H7+(p*I32+(1-p)*I34)*EXP(-rf))</f>
        <v>344211852.96362776</v>
      </c>
      <c r="I33" s="33">
        <f>IF('multi-step tree'!I7="","",I7+(p*J32+(1-p)*J34)*EXP(-rf))</f>
      </c>
      <c r="J33" s="33">
        <f>IF('multi-step tree'!J7="","",J7+(p*K32+(1-p)*K34)*EXP(-rf))</f>
        <v>197055970.72867018</v>
      </c>
      <c r="K33" s="33">
        <f>IF('multi-step tree'!K7="","",K7)</f>
      </c>
    </row>
    <row r="34" spans="2:11" ht="12.75">
      <c r="B34" s="33">
        <f>IF('multi-step tree'!B8="","",B8+(p*C33+(1-p)*C35)*EXP(-rf))</f>
      </c>
      <c r="C34" s="33">
        <f>IF('multi-step tree'!C8="","",C8+(p*D33+(1-p)*D35)*EXP(-rf))</f>
      </c>
      <c r="D34" s="33">
        <f>IF('multi-step tree'!D8="","",D8+(p*E33+(1-p)*E35)*EXP(-rf))</f>
      </c>
      <c r="E34" s="33">
        <f>IF('multi-step tree'!E8="","",E8+(p*F33+(1-p)*F35)*EXP(-rf))</f>
      </c>
      <c r="F34" s="33">
        <f>IF('multi-step tree'!F8="","",F8+(p*G33+(1-p)*G35)*EXP(-rf))</f>
      </c>
      <c r="G34" s="33">
        <f>IF('multi-step tree'!G8="","",G8+(p*H33+(1-p)*H35)*EXP(-rf))</f>
        <v>284366063.94006217</v>
      </c>
      <c r="H34" s="33">
        <f>IF('multi-step tree'!H8="","",H8+(p*I33+(1-p)*I35)*EXP(-rf))</f>
      </c>
      <c r="I34" s="33">
        <f>IF('multi-step tree'!I8="","",I8+(p*J33+(1-p)*J35)*EXP(-rf))</f>
        <v>196604177.98357955</v>
      </c>
      <c r="J34" s="33">
        <f>IF('multi-step tree'!J8="","",J8+(p*K33+(1-p)*K35)*EXP(-rf))</f>
      </c>
      <c r="K34" s="33">
        <f>IF('multi-step tree'!K8="","",K8)</f>
        <v>75369710.86310753</v>
      </c>
    </row>
    <row r="35" spans="2:11" ht="12.75">
      <c r="B35" s="33">
        <f>IF('multi-step tree'!B9="","",B9+(p*C34+(1-p)*C36)*EXP(-rf))</f>
      </c>
      <c r="C35" s="33">
        <f>IF('multi-step tree'!C9="","",C9+(p*D34+(1-p)*D36)*EXP(-rf))</f>
      </c>
      <c r="D35" s="33">
        <f>IF('multi-step tree'!D9="","",D9+(p*E34+(1-p)*E36)*EXP(-rf))</f>
      </c>
      <c r="E35" s="33">
        <f>IF('multi-step tree'!E9="","",E9+(p*F34+(1-p)*F36)*EXP(-rf))</f>
      </c>
      <c r="F35" s="33">
        <f>IF('multi-step tree'!F9="","",F9+(p*G34+(1-p)*G36)*EXP(-rf))</f>
        <v>217350356.59678966</v>
      </c>
      <c r="G35" s="33">
        <f>IF('multi-step tree'!G9="","",G9+(p*H34+(1-p)*H36)*EXP(-rf))</f>
      </c>
      <c r="H35" s="33">
        <f>IF('multi-step tree'!H9="","",H9+(p*I34+(1-p)*I36)*EXP(-rf))</f>
        <v>168726841.60051906</v>
      </c>
      <c r="I35" s="33">
        <f>IF('multi-step tree'!I9="","",I9+(p*J34+(1-p)*J36)*EXP(-rf))</f>
      </c>
      <c r="J35" s="33">
        <f>IF('multi-step tree'!J9="","",J9+(p*K34+(1-p)*K36)*EXP(-rf))</f>
        <v>97918440.46313867</v>
      </c>
      <c r="K35" s="33">
        <f>IF('multi-step tree'!K9="","",K9)</f>
      </c>
    </row>
    <row r="36" spans="2:11" ht="12.75">
      <c r="B36" s="33">
        <f>IF('multi-step tree'!B10="","",B10+(p*C35+(1-p)*C37)*EXP(-rf))</f>
      </c>
      <c r="C36" s="33">
        <f>IF('multi-step tree'!C10="","",C10+(p*D35+(1-p)*D37)*EXP(-rf))</f>
      </c>
      <c r="D36" s="33">
        <f>IF('multi-step tree'!D10="","",D10+(p*E35+(1-p)*E37)*EXP(-rf))</f>
      </c>
      <c r="E36" s="33">
        <f>IF('multi-step tree'!E10="","",E10+(p*F35+(1-p)*F37)*EXP(-rf))</f>
        <v>151715848.008647</v>
      </c>
      <c r="F36" s="33">
        <f>IF('multi-step tree'!F10="","",F10+(p*G35+(1-p)*G37)*EXP(-rf))</f>
      </c>
      <c r="G36" s="33">
        <f>IF('multi-step tree'!G10="","",G10+(p*H35+(1-p)*H37)*EXP(-rf))</f>
        <v>128398758.77088317</v>
      </c>
      <c r="H36" s="33">
        <f>IF('multi-step tree'!H10="","",H10+(p*I35+(1-p)*I37)*EXP(-rf))</f>
      </c>
      <c r="I36" s="33">
        <f>IF('multi-step tree'!I10="","",I10+(p*J35+(1-p)*J37)*EXP(-rf))</f>
        <v>90870615.89013717</v>
      </c>
      <c r="J36" s="33">
        <f>IF('multi-step tree'!J10="","",J10+(p*K35+(1-p)*K37)*EXP(-rf))</f>
      </c>
      <c r="K36" s="33">
        <f>IF('multi-step tree'!K10="","",K10)</f>
        <v>35548020.60202577</v>
      </c>
    </row>
    <row r="37" spans="2:11" ht="12.75">
      <c r="B37" s="33">
        <f>IF('multi-step tree'!B11="","",B11+(p*C36+(1-p)*C38)*EXP(-rf))</f>
      </c>
      <c r="C37" s="33">
        <f>IF('multi-step tree'!C11="","",C11+(p*D36+(1-p)*D38)*EXP(-rf))</f>
      </c>
      <c r="D37" s="33">
        <f>IF('multi-step tree'!D11="","",D11+(p*E36+(1-p)*E38)*EXP(-rf))</f>
        <v>92563542.44085932</v>
      </c>
      <c r="E37" s="33">
        <f>IF('multi-step tree'!E11="","",E11+(p*F36+(1-p)*F38)*EXP(-rf))</f>
      </c>
      <c r="F37" s="33">
        <f>IF('multi-step tree'!F11="","",F11+(p*G36+(1-p)*G38)*EXP(-rf))</f>
        <v>84696360.0191968</v>
      </c>
      <c r="G37" s="33">
        <f>IF('multi-step tree'!G11="","",G11+(p*H36+(1-p)*H38)*EXP(-rf))</f>
      </c>
      <c r="H37" s="33">
        <f>IF('multi-step tree'!H11="","",H11+(p*I36+(1-p)*I38)*EXP(-rf))</f>
        <v>68488212.54029906</v>
      </c>
      <c r="I37" s="33">
        <f>IF('multi-step tree'!I11="","",I11+(p*J36+(1-p)*J38)*EXP(-rf))</f>
      </c>
      <c r="J37" s="33">
        <f>IF('multi-step tree'!J11="","",J11+(p*K36+(1-p)*K38)*EXP(-rf))</f>
        <v>41290184.60788085</v>
      </c>
      <c r="K37" s="33">
        <f>IF('multi-step tree'!K11="","",K11)</f>
      </c>
    </row>
    <row r="38" spans="1:11" ht="12.75">
      <c r="A38" s="4"/>
      <c r="B38" s="33">
        <f>IF('multi-step tree'!B12="","",B12+(p*C37+(1-p)*C39)*EXP(-rf))</f>
      </c>
      <c r="C38" s="33">
        <f>IF('multi-step tree'!C12="","",C12+(p*D37+(1-p)*D39)*EXP(-rf))</f>
        <v>43337648.10845134</v>
      </c>
      <c r="D38" s="33">
        <f>IF('multi-step tree'!D12="","",D12+(p*E37+(1-p)*E39)*EXP(-rf))</f>
      </c>
      <c r="E38" s="33">
        <f>IF('multi-step tree'!E12="","",E12+(p*F37+(1-p)*F39)*EXP(-rf))</f>
        <v>43889275.52677244</v>
      </c>
      <c r="F38" s="33">
        <f>IF('multi-step tree'!F12="","",F12+(p*G37+(1-p)*G39)*EXP(-rf))</f>
      </c>
      <c r="G38" s="33">
        <f>IF('multi-step tree'!G12="","",G12+(p*H37+(1-p)*H39)*EXP(-rf))</f>
        <v>40060817.79540463</v>
      </c>
      <c r="H38" s="33">
        <f>IF('multi-step tree'!H12="","",H12+(p*I37+(1-p)*I39)*EXP(-rf))</f>
      </c>
      <c r="I38" s="33">
        <f>IF('multi-step tree'!I12="","",I12+(p*J37+(1-p)*J39)*EXP(-rf))</f>
        <v>30474646.869341444</v>
      </c>
      <c r="J38" s="33">
        <f>IF('multi-step tree'!J12="","",J12+(p*K37+(1-p)*K39)*EXP(-rf))</f>
      </c>
      <c r="K38" s="33">
        <f>IF('multi-step tree'!K12="","",K12)</f>
        <v>12801510.187115781</v>
      </c>
    </row>
    <row r="39" spans="2:11" ht="12.75">
      <c r="B39" s="33">
        <f>IF('multi-step tree'!B13="","",B13+(p*C38+(1-p)*C40)*EXP(-rf))</f>
        <v>6602710.997601524</v>
      </c>
      <c r="C39" s="33">
        <f>IF('multi-step tree'!C13="","",C13+(p*D38+(1-p)*D40)*EXP(-rf))</f>
      </c>
      <c r="D39" s="33">
        <f>IF('multi-step tree'!D13="","",D13+(p*E38+(1-p)*E40)*EXP(-rf))</f>
        <v>10792143.443418907</v>
      </c>
      <c r="E39" s="33">
        <f>IF('multi-step tree'!E13="","",E13+(p*F38+(1-p)*F40)*EXP(-rf))</f>
      </c>
      <c r="F39" s="33">
        <f>IF('multi-step tree'!F13="","",F13+(p*G38+(1-p)*G40)*EXP(-rf))</f>
        <v>12960724.406065978</v>
      </c>
      <c r="G39" s="33">
        <f>IF('multi-step tree'!G13="","",G13+(p*H38+(1-p)*H40)*EXP(-rf))</f>
      </c>
      <c r="H39" s="33">
        <f>IF('multi-step tree'!H13="","",H13+(p*I38+(1-p)*I40)*EXP(-rf))</f>
        <v>12572387.283703651</v>
      </c>
      <c r="I39" s="33">
        <f>IF('multi-step tree'!I13="","",I13+(p*J38+(1-p)*J40)*EXP(-rf))</f>
      </c>
      <c r="J39" s="33">
        <f>IF('multi-step tree'!J13="","",J13+(p*K38+(1-p)*K40)*EXP(-rf))</f>
        <v>8943611.593407873</v>
      </c>
      <c r="K39" s="33">
        <f>IF('multi-step tree'!K13="","",K13)</f>
      </c>
    </row>
    <row r="40" spans="2:11" ht="12.75">
      <c r="B40" s="33">
        <f>IF('multi-step tree'!B14="","",B14+(p*C39+(1-p)*C41)*EXP(-rf))</f>
      </c>
      <c r="C40" s="33">
        <f>IF('multi-step tree'!C14="","",C14+(p*D39+(1-p)*D41)*EXP(-rf))</f>
        <v>-10837739.64183668</v>
      </c>
      <c r="D40" s="33">
        <f>IF('multi-step tree'!D14="","",D14+(p*E39+(1-p)*E41)*EXP(-rf))</f>
      </c>
      <c r="E40" s="33">
        <f>IF('multi-step tree'!E14="","",E14+(p*F39+(1-p)*F41)*EXP(-rf))</f>
        <v>-6805174.840175633</v>
      </c>
      <c r="F40" s="33">
        <f>IF('multi-step tree'!F14="","",F14+(p*G39+(1-p)*G41)*EXP(-rf))</f>
      </c>
      <c r="G40" s="33">
        <f>IF('multi-step tree'!G14="","",G14+(p*H39+(1-p)*H41)*EXP(-rf))</f>
        <v>-3720572.932745225</v>
      </c>
      <c r="H40" s="33">
        <f>IF('multi-step tree'!H14="","",H14+(p*I39+(1-p)*I41)*EXP(-rf))</f>
      </c>
      <c r="I40" s="33">
        <f>IF('multi-step tree'!I14="","",I14+(p*J39+(1-p)*J41)*EXP(-rf))</f>
        <v>-1631353.9208430403</v>
      </c>
      <c r="J40" s="33">
        <f>IF('multi-step tree'!J14="","",J14+(p*K39+(1-p)*K41)*EXP(-rf))</f>
      </c>
      <c r="K40" s="33">
        <f>IF('multi-step tree'!K14="","",K14)</f>
        <v>-191502.73281227052</v>
      </c>
    </row>
    <row r="41" spans="2:11" ht="12.75">
      <c r="B41" s="33">
        <f>IF('multi-step tree'!B15="","",B15+(p*C40+(1-p)*C42)*EXP(-rf))</f>
      </c>
      <c r="C41" s="33">
        <f>IF('multi-step tree'!C15="","",C15+(p*D40+(1-p)*D42)*EXP(-rf))</f>
      </c>
      <c r="D41" s="33">
        <f>IF('multi-step tree'!D15="","",D15+(p*E40+(1-p)*E42)*EXP(-rf))</f>
        <v>-14618382.480596188</v>
      </c>
      <c r="E41" s="33">
        <f>IF('multi-step tree'!E15="","",E15+(p*F40+(1-p)*F42)*EXP(-rf))</f>
      </c>
      <c r="F41" s="33">
        <f>IF('multi-step tree'!F15="","",F15+(p*G40+(1-p)*G42)*EXP(-rf))</f>
        <v>-11390731.229474623</v>
      </c>
      <c r="G41" s="33">
        <f>IF('multi-step tree'!G15="","",G15+(p*H40+(1-p)*H42)*EXP(-rf))</f>
      </c>
      <c r="H41" s="33">
        <f>IF('multi-step tree'!H15="","",H15+(p*I40+(1-p)*I42)*EXP(-rf))</f>
        <v>-8389809.099391647</v>
      </c>
      <c r="I41" s="33">
        <f>IF('multi-step tree'!I15="","",I15+(p*J40+(1-p)*J42)*EXP(-rf))</f>
      </c>
      <c r="J41" s="33">
        <f>IF('multi-step tree'!J15="","",J15+(p*K40+(1-p)*K42)*EXP(-rf))</f>
        <v>-5264981.548602263</v>
      </c>
      <c r="K41" s="33">
        <f>IF('multi-step tree'!K15="","",K15)</f>
      </c>
    </row>
    <row r="42" spans="2:11" ht="12.75">
      <c r="B42" s="33">
        <f>IF('multi-step tree'!B16="","",B16+(p*C41+(1-p)*C43)*EXP(-rf))</f>
      </c>
      <c r="C42" s="33">
        <f>IF('multi-step tree'!C16="","",C16+(p*D41+(1-p)*D43)*EXP(-rf))</f>
      </c>
      <c r="D42" s="33">
        <f>IF('multi-step tree'!D16="","",D16+(p*E41+(1-p)*E43)*EXP(-rf))</f>
      </c>
      <c r="E42" s="33">
        <f>IF('multi-step tree'!E16="","",E16+(p*F41+(1-p)*F43)*EXP(-rf))</f>
        <v>-5364331.652866796</v>
      </c>
      <c r="F42" s="33">
        <f>IF('multi-step tree'!F16="","",F16+(p*G41+(1-p)*G43)*EXP(-rf))</f>
      </c>
      <c r="G42" s="33">
        <f>IF('multi-step tree'!G16="","",G16+(p*H41+(1-p)*H43)*EXP(-rf))</f>
        <v>-3727575.208148448</v>
      </c>
      <c r="H42" s="33">
        <f>IF('multi-step tree'!H16="","",H16+(p*I41+(1-p)*I43)*EXP(-rf))</f>
      </c>
      <c r="I42" s="33">
        <f>IF('multi-step tree'!I16="","",I16+(p*J41+(1-p)*J43)*EXP(-rf))</f>
        <v>-2056597.1677898844</v>
      </c>
      <c r="J42" s="33">
        <f>IF('multi-step tree'!J16="","",J16+(p*K41+(1-p)*K43)*EXP(-rf))</f>
      </c>
      <c r="K42" s="33">
        <f>IF('multi-step tree'!K16="","",K16)</f>
        <v>0</v>
      </c>
    </row>
    <row r="43" spans="2:11" ht="12.75">
      <c r="B43" s="33">
        <f>IF('multi-step tree'!B17="","",B17+(p*C42+(1-p)*C44)*EXP(-rf))</f>
      </c>
      <c r="C43" s="33">
        <f>IF('multi-step tree'!C17="","",C17+(p*D42+(1-p)*D44)*EXP(-rf))</f>
      </c>
      <c r="D43" s="33">
        <f>IF('multi-step tree'!D17="","",D17+(p*E42+(1-p)*E44)*EXP(-rf))</f>
      </c>
      <c r="E43" s="33">
        <f>IF('multi-step tree'!E17="","",E17+(p*F42+(1-p)*F44)*EXP(-rf))</f>
      </c>
      <c r="F43" s="33">
        <f>IF('multi-step tree'!F17="","",F17+(p*G42+(1-p)*G44)*EXP(-rf))</f>
        <v>-1631978.6569914646</v>
      </c>
      <c r="G43" s="33">
        <f>IF('multi-step tree'!G17="","",G17+(p*H42+(1-p)*H44)*EXP(-rf))</f>
      </c>
      <c r="H43" s="33">
        <f>IF('multi-step tree'!H17="","",H17+(p*I42+(1-p)*I44)*EXP(-rf))</f>
        <v>-803344.1089046623</v>
      </c>
      <c r="I43" s="33">
        <f>IF('multi-step tree'!I17="","",I17+(p*J42+(1-p)*J44)*EXP(-rf))</f>
      </c>
      <c r="J43" s="33">
        <f>IF('multi-step tree'!J17="","",J17+(p*K42+(1-p)*K44)*EXP(-rf))</f>
        <v>0</v>
      </c>
      <c r="K43" s="33">
        <f>IF('multi-step tree'!K17="","",K17)</f>
      </c>
    </row>
    <row r="44" spans="2:11" ht="12.75">
      <c r="B44" s="33">
        <f>IF('multi-step tree'!B18="","",B18+(p*C43+(1-p)*C45)*EXP(-rf))</f>
      </c>
      <c r="C44" s="33">
        <f>IF('multi-step tree'!C18="","",C18+(p*D43+(1-p)*D45)*EXP(-rf))</f>
      </c>
      <c r="D44" s="33">
        <f>IF('multi-step tree'!D18="","",D18+(p*E43+(1-p)*E45)*EXP(-rf))</f>
      </c>
      <c r="E44" s="33">
        <f>IF('multi-step tree'!E18="","",E18+(p*F43+(1-p)*F45)*EXP(-rf))</f>
      </c>
      <c r="F44" s="33">
        <f>IF('multi-step tree'!F18="","",F18+(p*G43+(1-p)*G45)*EXP(-rf))</f>
      </c>
      <c r="G44" s="33">
        <f>IF('multi-step tree'!G18="","",G18+(p*H43+(1-p)*H45)*EXP(-rf))</f>
        <v>-313800.76148085034</v>
      </c>
      <c r="H44" s="33">
        <f>IF('multi-step tree'!H18="","",H18+(p*I43+(1-p)*I45)*EXP(-rf))</f>
      </c>
      <c r="I44" s="33">
        <f>IF('multi-step tree'!I18="","",I18+(p*J43+(1-p)*J45)*EXP(-rf))</f>
        <v>0</v>
      </c>
      <c r="J44" s="33">
        <f>IF('multi-step tree'!J18="","",J18+(p*K43+(1-p)*K45)*EXP(-rf))</f>
      </c>
      <c r="K44" s="33">
        <f>IF('multi-step tree'!K18="","",K18)</f>
        <v>0</v>
      </c>
    </row>
    <row r="45" spans="2:11" ht="12.75">
      <c r="B45" s="33">
        <f>IF('multi-step tree'!B19="","",B19+(p*C44+(1-p)*C46)*EXP(-rf))</f>
      </c>
      <c r="C45" s="33">
        <f>IF('multi-step tree'!C19="","",C19+(p*D44+(1-p)*D46)*EXP(-rf))</f>
      </c>
      <c r="D45" s="33">
        <f>IF('multi-step tree'!D19="","",D19+(p*E44+(1-p)*E46)*EXP(-rf))</f>
      </c>
      <c r="E45" s="33">
        <f>IF('multi-step tree'!E19="","",E19+(p*F44+(1-p)*F46)*EXP(-rf))</f>
      </c>
      <c r="F45" s="33">
        <f>IF('multi-step tree'!F19="","",F19+(p*G44+(1-p)*G46)*EXP(-rf))</f>
      </c>
      <c r="G45" s="33">
        <f>IF('multi-step tree'!G19="","",G19+(p*H44+(1-p)*H46)*EXP(-rf))</f>
      </c>
      <c r="H45" s="33">
        <f>IF('multi-step tree'!H19="","",H19+(p*I44+(1-p)*I46)*EXP(-rf))</f>
        <v>0</v>
      </c>
      <c r="I45" s="33">
        <f>IF('multi-step tree'!I19="","",I19+(p*J44+(1-p)*J46)*EXP(-rf))</f>
      </c>
      <c r="J45" s="33">
        <f>IF('multi-step tree'!J19="","",J19+(p*K44+(1-p)*K46)*EXP(-rf))</f>
        <v>0</v>
      </c>
      <c r="K45" s="33">
        <f>IF('multi-step tree'!K19="","",K19)</f>
      </c>
    </row>
    <row r="46" spans="2:11" ht="12.75">
      <c r="B46" s="33">
        <f>IF('multi-step tree'!B20="","",B20+(p*C45+(1-p)*C47)*EXP(-rf))</f>
      </c>
      <c r="C46" s="33">
        <f>IF('multi-step tree'!C20="","",C20+(p*D45+(1-p)*D47)*EXP(-rf))</f>
      </c>
      <c r="D46" s="33">
        <f>IF('multi-step tree'!D20="","",D20+(p*E45+(1-p)*E47)*EXP(-rf))</f>
      </c>
      <c r="E46" s="33">
        <f>IF('multi-step tree'!E20="","",E20+(p*F45+(1-p)*F47)*EXP(-rf))</f>
      </c>
      <c r="F46" s="33">
        <f>IF('multi-step tree'!F20="","",F20+(p*G45+(1-p)*G47)*EXP(-rf))</f>
      </c>
      <c r="G46" s="33">
        <f>IF('multi-step tree'!G20="","",G20+(p*H45+(1-p)*H47)*EXP(-rf))</f>
      </c>
      <c r="H46" s="33">
        <f>IF('multi-step tree'!H20="","",H20+(p*I45+(1-p)*I47)*EXP(-rf))</f>
      </c>
      <c r="I46" s="33">
        <f>IF('multi-step tree'!I20="","",I20+(p*J45+(1-p)*J47)*EXP(-rf))</f>
        <v>0</v>
      </c>
      <c r="J46" s="33">
        <f>IF('multi-step tree'!J20="","",J20+(p*K45+(1-p)*K47)*EXP(-rf))</f>
      </c>
      <c r="K46" s="33">
        <f>IF('multi-step tree'!K20="","",K20)</f>
        <v>0</v>
      </c>
    </row>
    <row r="47" spans="2:11" ht="12.75">
      <c r="B47" s="33">
        <f>IF('multi-step tree'!B21="","",B21+(p*C46+(1-p)*C48)*EXP(-rf))</f>
      </c>
      <c r="C47" s="33">
        <f>IF('multi-step tree'!C21="","",C21+(p*D46+(1-p)*D48)*EXP(-rf))</f>
      </c>
      <c r="D47" s="33">
        <f>IF('multi-step tree'!D21="","",D21+(p*E46+(1-p)*E48)*EXP(-rf))</f>
      </c>
      <c r="E47" s="33">
        <f>IF('multi-step tree'!E21="","",E21+(p*F46+(1-p)*F48)*EXP(-rf))</f>
      </c>
      <c r="F47" s="33">
        <f>IF('multi-step tree'!F21="","",F21+(p*G46+(1-p)*G48)*EXP(-rf))</f>
      </c>
      <c r="G47" s="33">
        <f>IF('multi-step tree'!G21="","",G21+(p*H46+(1-p)*H48)*EXP(-rf))</f>
      </c>
      <c r="H47" s="33">
        <f>IF('multi-step tree'!H21="","",H21+(p*I46+(1-p)*I48)*EXP(-rf))</f>
      </c>
      <c r="I47" s="33">
        <f>IF('multi-step tree'!I21="","",I21+(p*J46+(1-p)*J48)*EXP(-rf))</f>
      </c>
      <c r="J47" s="33">
        <f>IF('multi-step tree'!J21="","",J21+(p*K46+(1-p)*K48)*EXP(-rf))</f>
        <v>0</v>
      </c>
      <c r="K47" s="33">
        <f>IF('multi-step tree'!K21="","",K21)</f>
      </c>
    </row>
    <row r="48" spans="2:11" ht="12.75">
      <c r="B48" s="33">
        <f>IF('multi-step tree'!B22="","",B22+(p*C47+(1-p)*C49)*EXP(-rf))</f>
      </c>
      <c r="C48" s="33">
        <f>IF('multi-step tree'!C22="","",C22+(p*D47+(1-p)*D49)*EXP(-rf))</f>
      </c>
      <c r="D48" s="33">
        <f>IF('multi-step tree'!D22="","",D22+(p*E47+(1-p)*E49)*EXP(-rf))</f>
      </c>
      <c r="E48" s="33">
        <f>IF('multi-step tree'!E22="","",E22+(p*F47+(1-p)*F49)*EXP(-rf))</f>
      </c>
      <c r="F48" s="33">
        <f>IF('multi-step tree'!F22="","",F22+(p*G47+(1-p)*G49)*EXP(-rf))</f>
      </c>
      <c r="G48" s="33">
        <f>IF('multi-step tree'!G22="","",G22+(p*H47+(1-p)*H49)*EXP(-rf))</f>
      </c>
      <c r="H48" s="33">
        <f>IF('multi-step tree'!H22="","",H22+(p*I47+(1-p)*I49)*EXP(-rf))</f>
      </c>
      <c r="I48" s="33">
        <f>IF('multi-step tree'!I22="","",I22+(p*J47+(1-p)*J49)*EXP(-rf))</f>
      </c>
      <c r="J48" s="33">
        <f>IF('multi-step tree'!J22="","",J22+(p*K47+(1-p)*K49)*EXP(-rf))</f>
      </c>
      <c r="K48" s="33">
        <f>IF('multi-step tree'!K22="","",K22)</f>
        <v>0</v>
      </c>
    </row>
    <row r="49" spans="2:11" ht="12.7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1" spans="1:11" ht="12.75">
      <c r="A51" s="2" t="s">
        <v>87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ht="12.75">
      <c r="J52" s="33"/>
    </row>
    <row r="53" spans="1:12" ht="12.75">
      <c r="A53" s="1"/>
      <c r="B53" s="33"/>
      <c r="C53" s="33"/>
      <c r="D53" s="33"/>
      <c r="E53" s="33"/>
      <c r="F53" s="33"/>
      <c r="G53" s="33"/>
      <c r="H53" s="33"/>
      <c r="I53" s="33"/>
      <c r="J53" s="36"/>
      <c r="K53" s="33"/>
      <c r="L53" s="29"/>
    </row>
    <row r="54" spans="2:11" ht="12.75">
      <c r="B54" s="33"/>
      <c r="C54" s="33"/>
      <c r="D54" s="33"/>
      <c r="E54" s="33"/>
      <c r="F54" s="33"/>
      <c r="G54" s="33"/>
      <c r="H54" s="33"/>
      <c r="I54" s="33"/>
      <c r="J54" s="40"/>
      <c r="K54" s="33"/>
    </row>
    <row r="55" spans="2:11" ht="12.75">
      <c r="B55" s="33">
        <f>IF('multi-step tree'!B4="","",B30+'Naive Debt Val'!B30)</f>
      </c>
      <c r="C55" s="33">
        <f>IF('multi-step tree'!C4="","",C30+'Naive Debt Val'!C30)</f>
      </c>
      <c r="D55" s="33">
        <f>IF('multi-step tree'!D4="","",D30+'Naive Debt Val'!D30)</f>
      </c>
      <c r="E55" s="33">
        <f>IF('multi-step tree'!E4="","",E30+'Naive Debt Val'!E30)</f>
      </c>
      <c r="F55" s="33">
        <f>IF('multi-step tree'!F4="","",F30+'Naive Debt Val'!F30)</f>
      </c>
      <c r="G55" s="33">
        <f>IF('multi-step tree'!G4="","",G30+'Naive Debt Val'!G30)</f>
      </c>
      <c r="H55" s="33">
        <f>IF('multi-step tree'!H4="","",H30+'Naive Debt Val'!H30)</f>
      </c>
      <c r="I55" s="33">
        <f>IF('multi-step tree'!I4="","",I30+'Naive Debt Val'!I30)</f>
      </c>
      <c r="J55" s="33">
        <f>IF('multi-step tree'!J4="","",J30+'Naive Debt Val'!J30)</f>
      </c>
      <c r="K55" s="33">
        <f>IF('multi-step tree'!K4="","",K30+'Naive Debt Val'!K30)</f>
        <v>272132123.697401</v>
      </c>
    </row>
    <row r="56" spans="2:11" ht="12.75">
      <c r="B56" s="33">
        <f>IF('multi-step tree'!B5="","",B31+'Naive Debt Val'!B31)</f>
      </c>
      <c r="C56" s="33">
        <f>IF('multi-step tree'!C5="","",C31+'Naive Debt Val'!C31)</f>
      </c>
      <c r="D56" s="33">
        <f>IF('multi-step tree'!D5="","",D31+'Naive Debt Val'!D31)</f>
      </c>
      <c r="E56" s="33">
        <f>IF('multi-step tree'!E5="","",E31+'Naive Debt Val'!E31)</f>
      </c>
      <c r="F56" s="33">
        <f>IF('multi-step tree'!F5="","",F31+'Naive Debt Val'!F31)</f>
      </c>
      <c r="G56" s="33">
        <f>IF('multi-step tree'!G5="","",G31+'Naive Debt Val'!G31)</f>
      </c>
      <c r="H56" s="33">
        <f>IF('multi-step tree'!H5="","",H31+'Naive Debt Val'!H31)</f>
      </c>
      <c r="I56" s="33">
        <f>IF('multi-step tree'!I5="","",I31+'Naive Debt Val'!I31)</f>
      </c>
      <c r="J56" s="33">
        <f>IF('multi-step tree'!J5="","",J31+'Naive Debt Val'!J31)</f>
        <v>380369465.83431226</v>
      </c>
      <c r="K56" s="33">
        <f>IF('multi-step tree'!K5="","",K31+'Naive Debt Val'!K31)</f>
      </c>
    </row>
    <row r="57" spans="2:11" ht="12.75">
      <c r="B57" s="33">
        <f>IF('multi-step tree'!B6="","",B32+'Naive Debt Val'!B32)</f>
      </c>
      <c r="C57" s="33">
        <f>IF('multi-step tree'!C6="","",C32+'Naive Debt Val'!C32)</f>
      </c>
      <c r="D57" s="33">
        <f>IF('multi-step tree'!D6="","",D32+'Naive Debt Val'!D32)</f>
      </c>
      <c r="E57" s="33">
        <f>IF('multi-step tree'!E6="","",E32+'Naive Debt Val'!E32)</f>
      </c>
      <c r="F57" s="33">
        <f>IF('multi-step tree'!F6="","",F32+'Naive Debt Val'!F32)</f>
      </c>
      <c r="G57" s="33">
        <f>IF('multi-step tree'!G6="","",G32+'Naive Debt Val'!G32)</f>
      </c>
      <c r="H57" s="33">
        <f>IF('multi-step tree'!H6="","",H32+'Naive Debt Val'!H32)</f>
      </c>
      <c r="I57" s="33">
        <f>IF('multi-step tree'!I6="","",I32+'Naive Debt Val'!I32)</f>
        <v>395989351.7116027</v>
      </c>
      <c r="J57" s="33">
        <f>IF('multi-step tree'!J6="","",J32+'Naive Debt Val'!J32)</f>
      </c>
      <c r="K57" s="33">
        <f>IF('multi-step tree'!K6="","",K32+'Naive Debt Val'!K32)</f>
        <v>150084448.91849247</v>
      </c>
    </row>
    <row r="58" spans="2:11" ht="12.75">
      <c r="B58" s="33">
        <f>IF('multi-step tree'!B7="","",B33+'Naive Debt Val'!B33)</f>
      </c>
      <c r="C58" s="33">
        <f>IF('multi-step tree'!C7="","",C33+'Naive Debt Val'!C33)</f>
      </c>
      <c r="D58" s="33">
        <f>IF('multi-step tree'!D7="","",D33+'Naive Debt Val'!D33)</f>
      </c>
      <c r="E58" s="33">
        <f>IF('multi-step tree'!E7="","",E33+'Naive Debt Val'!E33)</f>
      </c>
      <c r="F58" s="33">
        <f>IF('multi-step tree'!F7="","",F33+'Naive Debt Val'!F33)</f>
      </c>
      <c r="G58" s="33">
        <f>IF('multi-step tree'!G7="","",G33+'Naive Debt Val'!G33)</f>
      </c>
      <c r="H58" s="33">
        <f>IF('multi-step tree'!H7="","",H33+'Naive Debt Val'!H33)</f>
        <v>362795727.0584364</v>
      </c>
      <c r="I58" s="33">
        <f>IF('multi-step tree'!I7="","",I33+'Naive Debt Val'!I33)</f>
      </c>
      <c r="J58" s="33">
        <f>IF('multi-step tree'!J7="","",J33+'Naive Debt Val'!J33)</f>
        <v>206812117.85117376</v>
      </c>
      <c r="K58" s="33">
        <f>IF('multi-step tree'!K7="","",K33+'Naive Debt Val'!K33)</f>
      </c>
    </row>
    <row r="59" spans="2:11" ht="12.75">
      <c r="B59" s="33">
        <f>IF('multi-step tree'!B8="","",B34+'Naive Debt Val'!B34)</f>
      </c>
      <c r="C59" s="33">
        <f>IF('multi-step tree'!C8="","",C34+'Naive Debt Val'!C34)</f>
      </c>
      <c r="D59" s="33">
        <f>IF('multi-step tree'!D8="","",D34+'Naive Debt Val'!D34)</f>
      </c>
      <c r="E59" s="33">
        <f>IF('multi-step tree'!E8="","",E34+'Naive Debt Val'!E34)</f>
      </c>
      <c r="F59" s="33">
        <f>IF('multi-step tree'!F8="","",F34+'Naive Debt Val'!F34)</f>
      </c>
      <c r="G59" s="33">
        <f>IF('multi-step tree'!G8="","",G34+'Naive Debt Val'!G34)</f>
        <v>307043591.8002607</v>
      </c>
      <c r="H59" s="33">
        <f>IF('multi-step tree'!H8="","",H34+'Naive Debt Val'!H34)</f>
      </c>
      <c r="I59" s="33">
        <f>IF('multi-step tree'!I8="","",I34+'Naive Debt Val'!I34)</f>
        <v>210884512.19626293</v>
      </c>
      <c r="J59" s="33">
        <f>IF('multi-step tree'!J8="","",J34+'Naive Debt Val'!J34)</f>
      </c>
      <c r="K59" s="33">
        <f>IF('multi-step tree'!K8="","",K34+'Naive Debt Val'!K34)</f>
        <v>80369710.86310753</v>
      </c>
    </row>
    <row r="60" spans="2:11" ht="12.75">
      <c r="B60" s="33">
        <f>IF('multi-step tree'!B9="","",B35+'Naive Debt Val'!B35)</f>
      </c>
      <c r="C60" s="33">
        <f>IF('multi-step tree'!C9="","",C35+'Naive Debt Val'!C35)</f>
      </c>
      <c r="D60" s="33">
        <f>IF('multi-step tree'!D9="","",D35+'Naive Debt Val'!D35)</f>
      </c>
      <c r="E60" s="33">
        <f>IF('multi-step tree'!E9="","",E35+'Naive Debt Val'!E35)</f>
      </c>
      <c r="F60" s="33">
        <f>IF('multi-step tree'!F9="","",F35+'Naive Debt Val'!F35)</f>
        <v>243921888.37234524</v>
      </c>
      <c r="G60" s="33">
        <f>IF('multi-step tree'!G9="","",G35+'Naive Debt Val'!G35)</f>
      </c>
      <c r="H60" s="33">
        <f>IF('multi-step tree'!H9="","",H35+'Naive Debt Val'!H35)</f>
        <v>187310715.69532773</v>
      </c>
      <c r="I60" s="33">
        <f>IF('multi-step tree'!I9="","",I35+'Naive Debt Val'!I35)</f>
      </c>
      <c r="J60" s="33">
        <f>IF('multi-step tree'!J9="","",J35+'Naive Debt Val'!J35)</f>
        <v>107674587.58564225</v>
      </c>
      <c r="K60" s="33">
        <f>IF('multi-step tree'!K9="","",K35+'Naive Debt Val'!K35)</f>
      </c>
    </row>
    <row r="61" spans="1:11" ht="12.75">
      <c r="A61" s="4"/>
      <c r="B61" s="33">
        <f>IF('multi-step tree'!B10="","",B36+'Naive Debt Val'!B36)</f>
      </c>
      <c r="C61" s="33">
        <f>IF('multi-step tree'!C10="","",C36+'Naive Debt Val'!C36)</f>
      </c>
      <c r="D61" s="33">
        <f>IF('multi-step tree'!D10="","",D36+'Naive Debt Val'!D36)</f>
      </c>
      <c r="E61" s="33">
        <f>IF('multi-step tree'!E10="","",E36+'Naive Debt Val'!E36)</f>
        <v>181836253.2271826</v>
      </c>
      <c r="F61" s="33">
        <f>IF('multi-step tree'!F10="","",F36+'Naive Debt Val'!F36)</f>
      </c>
      <c r="G61" s="33">
        <f>IF('multi-step tree'!G10="","",G36+'Naive Debt Val'!G36)</f>
        <v>151076286.63108173</v>
      </c>
      <c r="H61" s="33">
        <f>IF('multi-step tree'!H10="","",H36+'Naive Debt Val'!H36)</f>
      </c>
      <c r="I61" s="33">
        <f>IF('multi-step tree'!I10="","",I36+'Naive Debt Val'!I36)</f>
        <v>105150950.10282053</v>
      </c>
      <c r="J61" s="33">
        <f>IF('multi-step tree'!J10="","",J36+'Naive Debt Val'!J36)</f>
      </c>
      <c r="K61" s="33">
        <f>IF('multi-step tree'!K10="","",K36+'Naive Debt Val'!K36)</f>
        <v>40548020.60202577</v>
      </c>
    </row>
    <row r="62" spans="2:11" ht="12.75">
      <c r="B62" s="33">
        <f>IF('multi-step tree'!B11="","",B37+'Naive Debt Val'!B37)</f>
      </c>
      <c r="C62" s="33">
        <f>IF('multi-step tree'!C11="","",C37+'Naive Debt Val'!C37)</f>
      </c>
      <c r="D62" s="33">
        <f>IF('multi-step tree'!D11="","",D37+'Naive Debt Val'!D37)</f>
        <v>125419083.3693574</v>
      </c>
      <c r="E62" s="33">
        <f>IF('multi-step tree'!E11="","",E37+'Naive Debt Val'!E37)</f>
      </c>
      <c r="F62" s="33">
        <f>IF('multi-step tree'!F11="","",F37+'Naive Debt Val'!F37)</f>
        <v>110991019.64146948</v>
      </c>
      <c r="G62" s="33">
        <f>IF('multi-step tree'!G11="","",G37+'Naive Debt Val'!G37)</f>
      </c>
      <c r="H62" s="33">
        <f>IF('multi-step tree'!H11="","",H37+'Naive Debt Val'!H37)</f>
        <v>87072086.63510771</v>
      </c>
      <c r="I62" s="33">
        <f>IF('multi-step tree'!I11="","",I37+'Naive Debt Val'!I37)</f>
      </c>
      <c r="J62" s="33">
        <f>IF('multi-step tree'!J11="","",J37+'Naive Debt Val'!J37)</f>
        <v>51046331.730384424</v>
      </c>
      <c r="K62" s="33">
        <f>IF('multi-step tree'!K11="","",K37+'Naive Debt Val'!K37)</f>
      </c>
    </row>
    <row r="63" spans="2:11" ht="12.75">
      <c r="B63" s="33">
        <f>IF('multi-step tree'!B12="","",B38+'Naive Debt Val'!B38)</f>
      </c>
      <c r="C63" s="33">
        <f>IF('multi-step tree'!C12="","",C38+'Naive Debt Val'!C38)</f>
        <v>77418162.92827861</v>
      </c>
      <c r="D63" s="33">
        <f>IF('multi-step tree'!D12="","",D38+'Naive Debt Val'!D38)</f>
      </c>
      <c r="E63" s="33">
        <f>IF('multi-step tree'!E12="","",E38+'Naive Debt Val'!E38)</f>
        <v>72590025.48736595</v>
      </c>
      <c r="F63" s="33">
        <f>IF('multi-step tree'!F12="","",F38+'Naive Debt Val'!F38)</f>
      </c>
      <c r="G63" s="33">
        <f>IF('multi-step tree'!G12="","",G38+'Naive Debt Val'!G38)</f>
        <v>62244470.22253806</v>
      </c>
      <c r="H63" s="33">
        <f>IF('multi-step tree'!H12="","",H38+'Naive Debt Val'!H38)</f>
      </c>
      <c r="I63" s="33">
        <f>IF('multi-step tree'!I12="","",I38+'Naive Debt Val'!I38)</f>
        <v>44754981.08202481</v>
      </c>
      <c r="J63" s="33">
        <f>IF('multi-step tree'!J12="","",J38+'Naive Debt Val'!J38)</f>
      </c>
      <c r="K63" s="33">
        <f>IF('multi-step tree'!K12="","",K38+'Naive Debt Val'!K38)</f>
        <v>17801510.18711578</v>
      </c>
    </row>
    <row r="64" spans="2:11" ht="12.75">
      <c r="B64" s="33">
        <f>IF('multi-step tree'!B13="","",B39+'Naive Debt Val'!B39)</f>
        <v>39684733.486405194</v>
      </c>
      <c r="C64" s="33">
        <f>IF('multi-step tree'!C13="","",C39+'Naive Debt Val'!C39)</f>
      </c>
      <c r="D64" s="33">
        <f>IF('multi-step tree'!D13="","",D39+'Naive Debt Val'!D39)</f>
        <v>39772196.25340279</v>
      </c>
      <c r="E64" s="33">
        <f>IF('multi-step tree'!E13="","",E39+'Naive Debt Val'!E39)</f>
      </c>
      <c r="F64" s="33">
        <f>IF('multi-step tree'!F13="","",F39+'Naive Debt Val'!F39)</f>
        <v>36915966.40152204</v>
      </c>
      <c r="G64" s="33">
        <f>IF('multi-step tree'!G13="","",G39+'Naive Debt Val'!G39)</f>
      </c>
      <c r="H64" s="33">
        <f>IF('multi-step tree'!H13="","",H39+'Naive Debt Val'!H39)</f>
        <v>30275302.638194215</v>
      </c>
      <c r="I64" s="33">
        <f>IF('multi-step tree'!I13="","",I39+'Naive Debt Val'!I39)</f>
      </c>
      <c r="J64" s="33">
        <f>IF('multi-step tree'!J13="","",J39+'Naive Debt Val'!J39)</f>
        <v>18699758.715911444</v>
      </c>
      <c r="K64" s="33">
        <f>IF('multi-step tree'!K13="","",K39+'Naive Debt Val'!K39)</f>
      </c>
    </row>
    <row r="65" spans="2:11" ht="12.75">
      <c r="B65" s="33">
        <f>IF('multi-step tree'!B14="","",B40+'Naive Debt Val'!B40)</f>
      </c>
      <c r="C65" s="33">
        <f>IF('multi-step tree'!C14="","",C40+'Naive Debt Val'!C40)</f>
        <v>15507708.232113998</v>
      </c>
      <c r="D65" s="33">
        <f>IF('multi-step tree'!D14="","",D40+'Naive Debt Val'!D40)</f>
      </c>
      <c r="E65" s="33">
        <f>IF('multi-step tree'!E14="","",E40+'Naive Debt Val'!E40)</f>
        <v>15971782.643837754</v>
      </c>
      <c r="F65" s="33">
        <f>IF('multi-step tree'!F14="","",F40+'Naive Debt Val'!F40)</f>
      </c>
      <c r="G65" s="33">
        <f>IF('multi-step tree'!G14="","",G40+'Naive Debt Val'!G40)</f>
        <v>14634221.78213336</v>
      </c>
      <c r="H65" s="33">
        <f>IF('multi-step tree'!H14="","",H40+'Naive Debt Val'!H40)</f>
      </c>
      <c r="I65" s="33">
        <f>IF('multi-step tree'!I14="","",I40+'Naive Debt Val'!I40)</f>
        <v>11077555.089889668</v>
      </c>
      <c r="J65" s="33">
        <f>IF('multi-step tree'!J14="","",J40+'Naive Debt Val'!J40)</f>
      </c>
      <c r="K65" s="33">
        <f>IF('multi-step tree'!K14="","",K40+'Naive Debt Val'!K40)</f>
        <v>4808497.2671877295</v>
      </c>
    </row>
    <row r="66" spans="2:11" ht="12.75">
      <c r="B66" s="33">
        <f>IF('multi-step tree'!B15="","",B41+'Naive Debt Val'!B41)</f>
      </c>
      <c r="C66" s="33">
        <f>IF('multi-step tree'!C15="","",C41+'Naive Debt Val'!C41)</f>
      </c>
      <c r="D66" s="33">
        <f>IF('multi-step tree'!D15="","",D41+'Naive Debt Val'!D41)</f>
        <v>3264443.1123054214</v>
      </c>
      <c r="E66" s="33">
        <f>IF('multi-step tree'!E15="","",E41+'Naive Debt Val'!E41)</f>
      </c>
      <c r="F66" s="33">
        <f>IF('multi-step tree'!F15="","",F41+'Naive Debt Val'!F41)</f>
        <v>3627884.8224862535</v>
      </c>
      <c r="G66" s="33">
        <f>IF('multi-step tree'!G15="","",G41+'Naive Debt Val'!G41)</f>
      </c>
      <c r="H66" s="33">
        <f>IF('multi-step tree'!H15="","",H41+'Naive Debt Val'!H41)</f>
        <v>3097143.054883551</v>
      </c>
      <c r="I66" s="33">
        <f>IF('multi-step tree'!I15="","",I41+'Naive Debt Val'!I41)</f>
      </c>
      <c r="J66" s="33">
        <f>IF('multi-step tree'!J15="","",J41+'Naive Debt Val'!J41)</f>
        <v>1688109.0261746468</v>
      </c>
      <c r="K66" s="33">
        <f>IF('multi-step tree'!K15="","",K41+'Naive Debt Val'!K41)</f>
      </c>
    </row>
    <row r="67" spans="2:11" ht="12.75">
      <c r="B67" s="33">
        <f>IF('multi-step tree'!B16="","",B42+'Naive Debt Val'!B42)</f>
      </c>
      <c r="C67" s="33">
        <f>IF('multi-step tree'!C16="","",C42+'Naive Debt Val'!C42)</f>
      </c>
      <c r="D67" s="33">
        <f>IF('multi-step tree'!D16="","",D42+'Naive Debt Val'!D42)</f>
      </c>
      <c r="E67" s="33">
        <f>IF('multi-step tree'!E16="","",E42+'Naive Debt Val'!E42)</f>
        <v>1745288.3783629239</v>
      </c>
      <c r="F67" s="33">
        <f>IF('multi-step tree'!F16="","",F42+'Naive Debt Val'!F42)</f>
      </c>
      <c r="G67" s="33">
        <f>IF('multi-step tree'!G16="","",G42+'Naive Debt Val'!G42)</f>
        <v>1354200.1530238297</v>
      </c>
      <c r="H67" s="33">
        <f>IF('multi-step tree'!H16="","",H42+'Naive Debt Val'!H42)</f>
      </c>
      <c r="I67" s="33">
        <f>IF('multi-step tree'!I16="","",I42+'Naive Debt Val'!I42)</f>
        <v>659405.965643506</v>
      </c>
      <c r="J67" s="33">
        <f>IF('multi-step tree'!J16="","",J42+'Naive Debt Val'!J42)</f>
      </c>
      <c r="K67" s="33">
        <f>IF('multi-step tree'!K16="","",K42+'Naive Debt Val'!K42)</f>
        <v>0</v>
      </c>
    </row>
    <row r="68" spans="2:11" ht="12.75">
      <c r="B68" s="33">
        <f>IF('multi-step tree'!B17="","",B43+'Naive Debt Val'!B43)</f>
      </c>
      <c r="C68" s="33">
        <f>IF('multi-step tree'!C17="","",C43+'Naive Debt Val'!C43)</f>
      </c>
      <c r="D68" s="33">
        <f>IF('multi-step tree'!D17="","",D43+'Naive Debt Val'!D43)</f>
      </c>
      <c r="E68" s="33">
        <f>IF('multi-step tree'!E17="","",E43+'Naive Debt Val'!E43)</f>
      </c>
      <c r="F68" s="33">
        <f>IF('multi-step tree'!F17="","",F43+'Naive Debt Val'!F43)</f>
        <v>585380.3555876454</v>
      </c>
      <c r="G68" s="33">
        <f>IF('multi-step tree'!G17="","",G43+'Naive Debt Val'!G43)</f>
      </c>
      <c r="H68" s="33">
        <f>IF('multi-step tree'!H17="","",H43+'Naive Debt Val'!H43)</f>
        <v>257575.91528999968</v>
      </c>
      <c r="I68" s="33">
        <f>IF('multi-step tree'!I17="","",I43+'Naive Debt Val'!I43)</f>
      </c>
      <c r="J68" s="33">
        <f>IF('multi-step tree'!J17="","",J43+'Naive Debt Val'!J43)</f>
        <v>0</v>
      </c>
      <c r="K68" s="33">
        <f>IF('multi-step tree'!K17="","",K43+'Naive Debt Val'!K43)</f>
      </c>
    </row>
    <row r="69" spans="2:11" ht="12.75">
      <c r="B69" s="33">
        <f>IF('multi-step tree'!B18="","",B44+'Naive Debt Val'!B44)</f>
      </c>
      <c r="C69" s="33">
        <f>IF('multi-step tree'!C18="","",C44+'Naive Debt Val'!C44)</f>
      </c>
      <c r="D69" s="33">
        <f>IF('multi-step tree'!D18="","",D44+'Naive Debt Val'!D44)</f>
      </c>
      <c r="E69" s="33">
        <f>IF('multi-step tree'!E18="","",E44+'Naive Debt Val'!E44)</f>
      </c>
      <c r="F69" s="33">
        <f>IF('multi-step tree'!F18="","",F44+'Naive Debt Val'!F44)</f>
      </c>
      <c r="G69" s="33">
        <f>IF('multi-step tree'!G18="","",G44+'Naive Debt Val'!G44)</f>
        <v>100613.81848848687</v>
      </c>
      <c r="H69" s="33">
        <f>IF('multi-step tree'!H18="","",H44+'Naive Debt Val'!H44)</f>
      </c>
      <c r="I69" s="33">
        <f>IF('multi-step tree'!I18="","",I44+'Naive Debt Val'!I44)</f>
        <v>0</v>
      </c>
      <c r="J69" s="33">
        <f>IF('multi-step tree'!J18="","",J44+'Naive Debt Val'!J44)</f>
      </c>
      <c r="K69" s="33">
        <f>IF('multi-step tree'!K18="","",K44+'Naive Debt Val'!K44)</f>
        <v>0</v>
      </c>
    </row>
    <row r="70" spans="2:11" ht="12.75">
      <c r="B70" s="33">
        <f>IF('multi-step tree'!B19="","",B45+'Naive Debt Val'!B45)</f>
      </c>
      <c r="C70" s="33">
        <f>IF('multi-step tree'!C19="","",C45+'Naive Debt Val'!C45)</f>
      </c>
      <c r="D70" s="33">
        <f>IF('multi-step tree'!D19="","",D45+'Naive Debt Val'!D45)</f>
      </c>
      <c r="E70" s="33">
        <f>IF('multi-step tree'!E19="","",E45+'Naive Debt Val'!E45)</f>
      </c>
      <c r="F70" s="33">
        <f>IF('multi-step tree'!F19="","",F45+'Naive Debt Val'!F45)</f>
      </c>
      <c r="G70" s="33">
        <f>IF('multi-step tree'!G19="","",G45+'Naive Debt Val'!G45)</f>
      </c>
      <c r="H70" s="33">
        <f>IF('multi-step tree'!H19="","",H45+'Naive Debt Val'!H45)</f>
        <v>0</v>
      </c>
      <c r="I70" s="33">
        <f>IF('multi-step tree'!I19="","",I45+'Naive Debt Val'!I45)</f>
      </c>
      <c r="J70" s="33">
        <f>IF('multi-step tree'!J19="","",J45+'Naive Debt Val'!J45)</f>
        <v>0</v>
      </c>
      <c r="K70" s="33">
        <f>IF('multi-step tree'!K19="","",K45+'Naive Debt Val'!K45)</f>
      </c>
    </row>
    <row r="71" spans="2:11" ht="12.75">
      <c r="B71" s="33">
        <f>IF('multi-step tree'!B20="","",B46+'Naive Debt Val'!B46)</f>
      </c>
      <c r="C71" s="33">
        <f>IF('multi-step tree'!C20="","",C46+'Naive Debt Val'!C46)</f>
      </c>
      <c r="D71" s="33">
        <f>IF('multi-step tree'!D20="","",D46+'Naive Debt Val'!D46)</f>
      </c>
      <c r="E71" s="33">
        <f>IF('multi-step tree'!E20="","",E46+'Naive Debt Val'!E46)</f>
      </c>
      <c r="F71" s="33">
        <f>IF('multi-step tree'!F20="","",F46+'Naive Debt Val'!F46)</f>
      </c>
      <c r="G71" s="33">
        <f>IF('multi-step tree'!G20="","",G46+'Naive Debt Val'!G46)</f>
      </c>
      <c r="H71" s="33">
        <f>IF('multi-step tree'!H20="","",H46+'Naive Debt Val'!H46)</f>
      </c>
      <c r="I71" s="33">
        <f>IF('multi-step tree'!I20="","",I46+'Naive Debt Val'!I46)</f>
        <v>0</v>
      </c>
      <c r="J71" s="33">
        <f>IF('multi-step tree'!J20="","",J46+'Naive Debt Val'!J46)</f>
      </c>
      <c r="K71" s="33">
        <f>IF('multi-step tree'!K20="","",K46+'Naive Debt Val'!K46)</f>
        <v>0</v>
      </c>
    </row>
    <row r="72" spans="2:11" ht="12.75">
      <c r="B72" s="33">
        <f>IF('multi-step tree'!B21="","",B47+'Naive Debt Val'!B47)</f>
      </c>
      <c r="C72" s="33">
        <f>IF('multi-step tree'!C21="","",C47+'Naive Debt Val'!C47)</f>
      </c>
      <c r="D72" s="33">
        <f>IF('multi-step tree'!D21="","",D47+'Naive Debt Val'!D47)</f>
      </c>
      <c r="E72" s="33">
        <f>IF('multi-step tree'!E21="","",E47+'Naive Debt Val'!E47)</f>
      </c>
      <c r="F72" s="33">
        <f>IF('multi-step tree'!F21="","",F47+'Naive Debt Val'!F47)</f>
      </c>
      <c r="G72" s="33">
        <f>IF('multi-step tree'!G21="","",G47+'Naive Debt Val'!G47)</f>
      </c>
      <c r="H72" s="33">
        <f>IF('multi-step tree'!H21="","",H47+'Naive Debt Val'!H47)</f>
      </c>
      <c r="I72" s="33">
        <f>IF('multi-step tree'!I21="","",I47+'Naive Debt Val'!I47)</f>
      </c>
      <c r="J72" s="33">
        <f>IF('multi-step tree'!J21="","",J47+'Naive Debt Val'!J47)</f>
        <v>0</v>
      </c>
      <c r="K72" s="33">
        <f>IF('multi-step tree'!K21="","",K47+'Naive Debt Val'!K47)</f>
      </c>
    </row>
    <row r="73" spans="2:11" ht="12.75">
      <c r="B73" s="33">
        <f>IF('multi-step tree'!B22="","",B48+'Naive Debt Val'!B48)</f>
      </c>
      <c r="C73" s="33">
        <f>IF('multi-step tree'!C22="","",C48+'Naive Debt Val'!C48)</f>
      </c>
      <c r="D73" s="33">
        <f>IF('multi-step tree'!D22="","",D48+'Naive Debt Val'!D48)</f>
      </c>
      <c r="E73" s="33">
        <f>IF('multi-step tree'!E22="","",E48+'Naive Debt Val'!E48)</f>
      </c>
      <c r="F73" s="33">
        <f>IF('multi-step tree'!F22="","",F48+'Naive Debt Val'!F48)</f>
      </c>
      <c r="G73" s="33">
        <f>IF('multi-step tree'!G22="","",G48+'Naive Debt Val'!G48)</f>
      </c>
      <c r="H73" s="33">
        <f>IF('multi-step tree'!H22="","",H48+'Naive Debt Val'!H48)</f>
      </c>
      <c r="I73" s="33">
        <f>IF('multi-step tree'!I22="","",I48+'Naive Debt Val'!I48)</f>
      </c>
      <c r="J73" s="33">
        <f>IF('multi-step tree'!J22="","",J48+'Naive Debt Val'!J48)</f>
      </c>
      <c r="K73" s="33">
        <f>IF('multi-step tree'!K22="","",K48+'Naive Debt Val'!K48)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5"/>
  <sheetViews>
    <sheetView workbookViewId="0" topLeftCell="A85">
      <selection activeCell="K145" sqref="K145"/>
    </sheetView>
  </sheetViews>
  <sheetFormatPr defaultColWidth="9.140625" defaultRowHeight="12.75"/>
  <cols>
    <col min="1" max="1" width="22.28125" style="0" customWidth="1"/>
    <col min="2" max="11" width="12.7109375" style="0" customWidth="1"/>
    <col min="13" max="13" width="14.00390625" style="0" bestFit="1" customWidth="1"/>
  </cols>
  <sheetData>
    <row r="1" ht="12.75">
      <c r="O1" s="39"/>
    </row>
    <row r="3" spans="1:2" ht="12.75">
      <c r="A3" s="2" t="s">
        <v>97</v>
      </c>
      <c r="B3" s="2"/>
    </row>
    <row r="4" spans="2:13" ht="12.75">
      <c r="B4" s="33">
        <f>IF('multi-step tree'!B4="","",'Net Cash Flow'!B4-'Naive Debt Val'!$C$1)</f>
      </c>
      <c r="C4" s="33">
        <f>IF('multi-step tree'!C4="","",'Net Cash Flow'!C4-'Naive Debt Val'!$C$1)</f>
      </c>
      <c r="D4" s="33">
        <f>IF('multi-step tree'!D4="","",'Net Cash Flow'!D4-'Naive Debt Val'!$C$1)</f>
      </c>
      <c r="E4" s="33">
        <f>IF('multi-step tree'!E4="","",'Net Cash Flow'!E4-'Naive Debt Val'!$C$1)</f>
      </c>
      <c r="F4" s="33">
        <f>IF('multi-step tree'!F4="","",'Net Cash Flow'!F4-'Naive Debt Val'!$C$1)</f>
      </c>
      <c r="G4" s="33">
        <f>IF('multi-step tree'!G4="","",'Net Cash Flow'!G4-'Naive Debt Val'!$C$1)</f>
      </c>
      <c r="H4" s="33">
        <f>IF('multi-step tree'!H4="","",'Net Cash Flow'!H4-'Naive Debt Val'!$C$1)</f>
      </c>
      <c r="I4" s="33">
        <f>IF('multi-step tree'!I4="","",'Net Cash Flow'!I4-'Naive Debt Val'!$C$1)</f>
      </c>
      <c r="J4" s="33">
        <f>IF('multi-step tree'!J4="","",'Net Cash Flow'!J4-'Naive Debt Val'!$C$1)</f>
      </c>
      <c r="K4" s="33">
        <f>IF('multi-step tree'!K4="","",'Net Cash Flow'!K4-'Naive Debt Val'!$C$1)</f>
        <v>267132123.697401</v>
      </c>
      <c r="M4" s="33"/>
    </row>
    <row r="5" spans="2:11" ht="12.75">
      <c r="B5" s="33">
        <f>IF('multi-step tree'!B5="","",'Net Cash Flow'!B5-'Naive Debt Val'!$C$1)</f>
      </c>
      <c r="C5" s="33">
        <f>IF('multi-step tree'!C5="","",'Net Cash Flow'!C5-'Naive Debt Val'!$C$1)</f>
      </c>
      <c r="D5" s="33">
        <f>IF('multi-step tree'!D5="","",'Net Cash Flow'!D5-'Naive Debt Val'!$C$1)</f>
      </c>
      <c r="E5" s="33">
        <f>IF('multi-step tree'!E5="","",'Net Cash Flow'!E5-'Naive Debt Val'!$C$1)</f>
      </c>
      <c r="F5" s="33">
        <f>IF('multi-step tree'!F5="","",'Net Cash Flow'!F5-'Naive Debt Val'!$C$1)</f>
      </c>
      <c r="G5" s="33">
        <f>IF('multi-step tree'!G5="","",'Net Cash Flow'!G5-'Naive Debt Val'!$C$1)</f>
      </c>
      <c r="H5" s="33">
        <f>IF('multi-step tree'!H5="","",'Net Cash Flow'!H5-'Naive Debt Val'!$C$1)</f>
      </c>
      <c r="I5" s="33">
        <f>IF('multi-step tree'!I5="","",'Net Cash Flow'!I5-'Naive Debt Val'!$C$1)</f>
      </c>
      <c r="J5" s="33">
        <f>IF('multi-step tree'!J5="","",'Net Cash Flow'!J5-'Naive Debt Val'!$C$1)</f>
        <v>184930689.20624307</v>
      </c>
      <c r="K5" s="33">
        <f>IF('multi-step tree'!K5="","",'Net Cash Flow'!K5-'Naive Debt Val'!$C$1)</f>
      </c>
    </row>
    <row r="6" spans="2:11" ht="12.75">
      <c r="B6" s="33">
        <f>IF('multi-step tree'!B6="","",'Net Cash Flow'!B6-'Naive Debt Val'!$C$1)</f>
      </c>
      <c r="C6" s="33">
        <f>IF('multi-step tree'!C6="","",'Net Cash Flow'!C6-'Naive Debt Val'!$C$1)</f>
      </c>
      <c r="D6" s="33">
        <f>IF('multi-step tree'!D6="","",'Net Cash Flow'!D6-'Naive Debt Val'!$C$1)</f>
      </c>
      <c r="E6" s="33">
        <f>IF('multi-step tree'!E6="","",'Net Cash Flow'!E6-'Naive Debt Val'!$C$1)</f>
      </c>
      <c r="F6" s="33">
        <f>IF('multi-step tree'!F6="","",'Net Cash Flow'!F6-'Naive Debt Val'!$C$1)</f>
      </c>
      <c r="G6" s="33">
        <f>IF('multi-step tree'!G6="","",'Net Cash Flow'!G6-'Naive Debt Val'!$C$1)</f>
      </c>
      <c r="H6" s="33">
        <f>IF('multi-step tree'!H6="","",'Net Cash Flow'!H6-'Naive Debt Val'!$C$1)</f>
      </c>
      <c r="I6" s="33">
        <f>IF('multi-step tree'!I6="","",'Net Cash Flow'!I6-'Naive Debt Val'!$C$1)</f>
        <v>126468935.76242796</v>
      </c>
      <c r="J6" s="33">
        <f>IF('multi-step tree'!J6="","",'Net Cash Flow'!J6-'Naive Debt Val'!$C$1)</f>
      </c>
      <c r="K6" s="33">
        <f>IF('multi-step tree'!K6="","",'Net Cash Flow'!K6-'Naive Debt Val'!$C$1)</f>
        <v>145084448.91849247</v>
      </c>
    </row>
    <row r="7" spans="2:11" ht="12.75">
      <c r="B7" s="33">
        <f>IF('multi-step tree'!B7="","",'Net Cash Flow'!B7-'Naive Debt Val'!$C$1)</f>
      </c>
      <c r="C7" s="33">
        <f>IF('multi-step tree'!C7="","",'Net Cash Flow'!C7-'Naive Debt Val'!$C$1)</f>
      </c>
      <c r="D7" s="33">
        <f>IF('multi-step tree'!D7="","",'Net Cash Flow'!D7-'Naive Debt Val'!$C$1)</f>
      </c>
      <c r="E7" s="33">
        <f>IF('multi-step tree'!E7="","",'Net Cash Flow'!E7-'Naive Debt Val'!$C$1)</f>
      </c>
      <c r="F7" s="33">
        <f>IF('multi-step tree'!F7="","",'Net Cash Flow'!F7-'Naive Debt Val'!$C$1)</f>
      </c>
      <c r="G7" s="33">
        <f>IF('multi-step tree'!G7="","",'Net Cash Flow'!G7-'Naive Debt Val'!$C$1)</f>
      </c>
      <c r="H7" s="33">
        <f>IF('multi-step tree'!H7="","",'Net Cash Flow'!H7-'Naive Debt Val'!$C$1)</f>
        <v>84890870.40527092</v>
      </c>
      <c r="I7" s="33">
        <f>IF('multi-step tree'!I7="","",'Net Cash Flow'!I7-'Naive Debt Val'!$C$1)</f>
      </c>
      <c r="J7" s="33">
        <f>IF('multi-step tree'!J7="","",'Net Cash Flow'!J7-'Naive Debt Val'!$C$1)</f>
        <v>98130244.47576849</v>
      </c>
      <c r="K7" s="33">
        <f>IF('multi-step tree'!K7="","",'Net Cash Flow'!K7-'Naive Debt Val'!$C$1)</f>
      </c>
    </row>
    <row r="8" spans="2:11" ht="12.75">
      <c r="B8" s="33">
        <f>IF('multi-step tree'!B8="","",'Net Cash Flow'!B8-'Naive Debt Val'!$C$1)</f>
      </c>
      <c r="C8" s="33">
        <f>IF('multi-step tree'!C8="","",'Net Cash Flow'!C8-'Naive Debt Val'!$C$1)</f>
      </c>
      <c r="D8" s="33">
        <f>IF('multi-step tree'!D8="","",'Net Cash Flow'!D8-'Naive Debt Val'!$C$1)</f>
      </c>
      <c r="E8" s="33">
        <f>IF('multi-step tree'!E8="","",'Net Cash Flow'!E8-'Naive Debt Val'!$C$1)</f>
      </c>
      <c r="F8" s="33">
        <f>IF('multi-step tree'!F8="","",'Net Cash Flow'!F8-'Naive Debt Val'!$C$1)</f>
      </c>
      <c r="G8" s="33">
        <f>IF('multi-step tree'!G8="","",'Net Cash Flow'!G8-'Naive Debt Val'!$C$1)</f>
        <v>55320503.16499597</v>
      </c>
      <c r="H8" s="33">
        <f>IF('multi-step tree'!H8="","",'Net Cash Flow'!H8-'Naive Debt Val'!$C$1)</f>
      </c>
      <c r="I8" s="33">
        <f>IF('multi-step tree'!I8="","",'Net Cash Flow'!I8-'Naive Debt Val'!$C$1)</f>
        <v>64736361.02016665</v>
      </c>
      <c r="J8" s="33">
        <f>IF('multi-step tree'!J8="","",'Net Cash Flow'!J8-'Naive Debt Val'!$C$1)</f>
      </c>
      <c r="K8" s="33">
        <f>IF('multi-step tree'!K8="","",'Net Cash Flow'!K8-'Naive Debt Val'!$C$1)</f>
        <v>75369710.86310753</v>
      </c>
    </row>
    <row r="9" spans="2:11" ht="12.75">
      <c r="B9" s="33">
        <f>IF('multi-step tree'!B9="","",'Net Cash Flow'!B9-'Naive Debt Val'!$C$1)</f>
      </c>
      <c r="C9" s="33">
        <f>IF('multi-step tree'!C9="","",'Net Cash Flow'!C9-'Naive Debt Val'!$C$1)</f>
      </c>
      <c r="D9" s="33">
        <f>IF('multi-step tree'!D9="","",'Net Cash Flow'!D9-'Naive Debt Val'!$C$1)</f>
      </c>
      <c r="E9" s="33">
        <f>IF('multi-step tree'!E9="","",'Net Cash Flow'!E9-'Naive Debt Val'!$C$1)</f>
      </c>
      <c r="F9" s="33">
        <f>IF('multi-step tree'!F9="","",'Net Cash Flow'!F9-'Naive Debt Val'!$C$1)</f>
        <v>34290024.444700934</v>
      </c>
      <c r="G9" s="33">
        <f>IF('multi-step tree'!G9="","",'Net Cash Flow'!G9-'Naive Debt Val'!$C$1)</f>
      </c>
      <c r="H9" s="33">
        <f>IF('multi-step tree'!H9="","",'Net Cash Flow'!H9-'Naive Debt Val'!$C$1)</f>
        <v>40986593.23086013</v>
      </c>
      <c r="I9" s="33">
        <f>IF('multi-step tree'!I9="","",'Net Cash Flow'!I9-'Naive Debt Val'!$C$1)</f>
      </c>
      <c r="J9" s="33">
        <f>IF('multi-step tree'!J9="","",'Net Cash Flow'!J9-'Naive Debt Val'!$C$1)</f>
        <v>48549043.6996133</v>
      </c>
      <c r="K9" s="33">
        <f>IF('multi-step tree'!K9="","",'Net Cash Flow'!K9-'Naive Debt Val'!$C$1)</f>
      </c>
    </row>
    <row r="10" spans="2:11" ht="12.75">
      <c r="B10" s="33">
        <f>IF('multi-step tree'!B10="","",'Net Cash Flow'!B10-'Naive Debt Val'!$C$1)</f>
      </c>
      <c r="C10" s="33">
        <f>IF('multi-step tree'!C10="","",'Net Cash Flow'!C10-'Naive Debt Val'!$C$1)</f>
      </c>
      <c r="D10" s="33">
        <f>IF('multi-step tree'!D10="","",'Net Cash Flow'!D10-'Naive Debt Val'!$C$1)</f>
      </c>
      <c r="E10" s="33">
        <f>IF('multi-step tree'!E10="","",'Net Cash Flow'!E10-'Naive Debt Val'!$C$1)</f>
        <v>19333124.125844114</v>
      </c>
      <c r="F10" s="33">
        <f>IF('multi-step tree'!F10="","",'Net Cash Flow'!F10-'Naive Debt Val'!$C$1)</f>
      </c>
      <c r="G10" s="33">
        <f>IF('multi-step tree'!G10="","",'Net Cash Flow'!G10-'Naive Debt Val'!$C$1)</f>
        <v>24095731.441877</v>
      </c>
      <c r="H10" s="33">
        <f>IF('multi-step tree'!H10="","",'Net Cash Flow'!H10-'Naive Debt Val'!$C$1)</f>
      </c>
      <c r="I10" s="33">
        <f>IF('multi-step tree'!I10="","",'Net Cash Flow'!I10-'Naive Debt Val'!$C$1)</f>
        <v>29474154.792662546</v>
      </c>
      <c r="J10" s="33">
        <f>IF('multi-step tree'!J10="","",'Net Cash Flow'!J10-'Naive Debt Val'!$C$1)</f>
      </c>
      <c r="K10" s="33">
        <f>IF('multi-step tree'!K10="","",'Net Cash Flow'!K10-'Naive Debt Val'!$C$1)</f>
        <v>35548020.60202577</v>
      </c>
    </row>
    <row r="11" spans="2:11" ht="12.75">
      <c r="B11" s="33">
        <f>IF('multi-step tree'!B11="","",'Net Cash Flow'!B11-'Naive Debt Val'!$C$1)</f>
      </c>
      <c r="C11" s="33">
        <f>IF('multi-step tree'!C11="","",'Net Cash Flow'!C11-'Naive Debt Val'!$C$1)</f>
      </c>
      <c r="D11" s="33">
        <f>IF('multi-step tree'!D11="","",'Net Cash Flow'!D11-'Naive Debt Val'!$C$1)</f>
        <v>8695759.65480458</v>
      </c>
      <c r="E11" s="33">
        <f>IF('multi-step tree'!E11="","",'Net Cash Flow'!E11-'Naive Debt Val'!$C$1)</f>
      </c>
      <c r="F11" s="33">
        <f>IF('multi-step tree'!F11="","",'Net Cash Flow'!F11-'Naive Debt Val'!$C$1)</f>
        <v>12082931.379764855</v>
      </c>
      <c r="G11" s="33">
        <f>IF('multi-step tree'!G11="","",'Net Cash Flow'!G11-'Naive Debt Val'!$C$1)</f>
      </c>
      <c r="H11" s="33">
        <f>IF('multi-step tree'!H11="","",'Net Cash Flow'!H11-'Naive Debt Val'!$C$1)</f>
        <v>15908072.16710604</v>
      </c>
      <c r="I11" s="33">
        <f>IF('multi-step tree'!I11="","",'Net Cash Flow'!I11-'Naive Debt Val'!$C$1)</f>
      </c>
      <c r="J11" s="33">
        <f>IF('multi-step tree'!J11="","",'Net Cash Flow'!J11-'Naive Debt Val'!$C$1)</f>
        <v>20227812.419765577</v>
      </c>
      <c r="K11" s="33">
        <f>IF('multi-step tree'!K11="","",'Net Cash Flow'!K11-'Naive Debt Val'!$C$1)</f>
      </c>
    </row>
    <row r="12" spans="1:11" ht="12.75">
      <c r="A12" s="4"/>
      <c r="B12" s="33">
        <f>IF('multi-step tree'!B12="","",'Net Cash Flow'!B12-'Naive Debt Val'!$C$1)</f>
      </c>
      <c r="C12" s="33">
        <f>IF('multi-step tree'!C12="","",'Net Cash Flow'!C12-'Naive Debt Val'!$C$1)</f>
        <v>1130453.9779942222</v>
      </c>
      <c r="D12" s="33">
        <f>IF('multi-step tree'!D12="","",'Net Cash Flow'!D12-'Naive Debt Val'!$C$1)</f>
      </c>
      <c r="E12" s="33">
        <f>IF('multi-step tree'!E12="","",'Net Cash Flow'!E12-'Naive Debt Val'!$C$1)</f>
        <v>3539414.3505506106</v>
      </c>
      <c r="F12" s="33">
        <f>IF('multi-step tree'!F12="","",'Net Cash Flow'!F12-'Naive Debt Val'!$C$1)</f>
      </c>
      <c r="G12" s="33">
        <f>IF('multi-step tree'!G12="","",'Net Cash Flow'!G12-'Naive Debt Val'!$C$1)</f>
        <v>6259858.817021273</v>
      </c>
      <c r="H12" s="33">
        <f>IF('multi-step tree'!H12="","",'Net Cash Flow'!H12-'Naive Debt Val'!$C$1)</f>
      </c>
      <c r="I12" s="33">
        <f>IF('multi-step tree'!I12="","",'Net Cash Flow'!I12-'Naive Debt Val'!$C$1)</f>
        <v>9332062.984206092</v>
      </c>
      <c r="J12" s="33">
        <f>IF('multi-step tree'!J12="","",'Net Cash Flow'!J12-'Naive Debt Val'!$C$1)</f>
      </c>
      <c r="K12" s="33">
        <f>IF('multi-step tree'!K12="","",'Net Cash Flow'!K12-'Naive Debt Val'!$C$1)</f>
        <v>12801510.187115781</v>
      </c>
    </row>
    <row r="13" spans="2:11" ht="12.75">
      <c r="B13" s="33">
        <f>IF('multi-step tree'!B13="","",'Net Cash Flow'!B13-'Naive Debt Val'!$C$1)</f>
        <v>-4250000</v>
      </c>
      <c r="C13" s="33">
        <f>IF('multi-step tree'!C13="","",'Net Cash Flow'!C13-'Naive Debt Val'!$C$1)</f>
      </c>
      <c r="D13" s="33">
        <f>IF('multi-step tree'!D13="","",'Net Cash Flow'!D13-'Naive Debt Val'!$C$1)</f>
        <v>-2536744.650770521</v>
      </c>
      <c r="E13" s="33">
        <f>IF('multi-step tree'!E13="","",'Net Cash Flow'!E13-'Naive Debt Val'!$C$1)</f>
      </c>
      <c r="F13" s="33">
        <f>IF('multi-step tree'!F13="","",'Net Cash Flow'!F13-'Naive Debt Val'!$C$1)</f>
        <v>-601961.4606607854</v>
      </c>
      <c r="G13" s="33">
        <f>IF('multi-step tree'!G13="","",'Net Cash Flow'!G13-'Naive Debt Val'!$C$1)</f>
      </c>
      <c r="H13" s="33">
        <f>IF('multi-step tree'!H13="","",'Net Cash Flow'!H13-'Naive Debt Val'!$C$1)</f>
        <v>1582993.6275662892</v>
      </c>
      <c r="I13" s="33">
        <f>IF('multi-step tree'!I13="","",'Net Cash Flow'!I13-'Naive Debt Val'!$C$1)</f>
      </c>
      <c r="J13" s="33">
        <f>IF('multi-step tree'!J13="","",'Net Cash Flow'!J13-'Naive Debt Val'!$C$1)</f>
        <v>4050468.4133579843</v>
      </c>
      <c r="K13" s="33">
        <f>IF('multi-step tree'!K13="","",'Net Cash Flow'!K13-'Naive Debt Val'!$C$1)</f>
      </c>
    </row>
    <row r="14" spans="2:11" ht="12.75">
      <c r="B14" s="33">
        <f>IF('multi-step tree'!B14="","",'Net Cash Flow'!B14-'Naive Debt Val'!$C$1)</f>
      </c>
      <c r="C14" s="33">
        <f>IF('multi-step tree'!C14="","",'Net Cash Flow'!C14-'Naive Debt Val'!$C$1)</f>
        <v>-6858115.824151492</v>
      </c>
      <c r="D14" s="33">
        <f>IF('multi-step tree'!D14="","",'Net Cash Flow'!D14-'Naive Debt Val'!$C$1)</f>
      </c>
      <c r="E14" s="33">
        <f>IF('multi-step tree'!E14="","",'Net Cash Flow'!E14-'Naive Debt Val'!$C$1)</f>
        <v>-5482095.824894661</v>
      </c>
      <c r="F14" s="33">
        <f>IF('multi-step tree'!F14="","",'Net Cash Flow'!F14-'Naive Debt Val'!$C$1)</f>
      </c>
      <c r="G14" s="33">
        <f>IF('multi-step tree'!G14="","",'Net Cash Flow'!G14-'Naive Debt Val'!$C$1)</f>
        <v>-3928153.287949268</v>
      </c>
      <c r="H14" s="33">
        <f>IF('multi-step tree'!H14="","",'Net Cash Flow'!H14-'Naive Debt Val'!$C$1)</f>
      </c>
      <c r="I14" s="33">
        <f>IF('multi-step tree'!I14="","",'Net Cash Flow'!I14-'Naive Debt Val'!$C$1)</f>
        <v>-2173282.4216591995</v>
      </c>
      <c r="J14" s="33">
        <f>IF('multi-step tree'!J14="","",'Net Cash Flow'!J14-'Naive Debt Val'!$C$1)</f>
      </c>
      <c r="K14" s="33">
        <f>IF('multi-step tree'!K14="","",'Net Cash Flow'!K14-'Naive Debt Val'!$C$1)</f>
        <v>-191502.73281227052</v>
      </c>
    </row>
    <row r="15" spans="2:11" ht="12.75">
      <c r="B15" s="33">
        <f>IF('multi-step tree'!B15="","",'Net Cash Flow'!B15-'Naive Debt Val'!$C$1)</f>
      </c>
      <c r="C15" s="33">
        <f>IF('multi-step tree'!C15="","",'Net Cash Flow'!C15-'Naive Debt Val'!$C$1)</f>
      </c>
      <c r="D15" s="33">
        <f>IF('multi-step tree'!D15="","",'Net Cash Flow'!D15-'Naive Debt Val'!$C$1)</f>
        <v>-8952852.919835858</v>
      </c>
      <c r="E15" s="33">
        <f>IF('multi-step tree'!E15="","",'Net Cash Flow'!E15-'Naive Debt Val'!$C$1)</f>
      </c>
      <c r="F15" s="33">
        <f>IF('multi-step tree'!F15="","",'Net Cash Flow'!F15-'Naive Debt Val'!$C$1)</f>
        <v>-7847687.225062851</v>
      </c>
      <c r="G15" s="33">
        <f>IF('multi-step tree'!G15="","",'Net Cash Flow'!G15-'Naive Debt Val'!$C$1)</f>
      </c>
      <c r="H15" s="33">
        <f>IF('multi-step tree'!H15="","",'Net Cash Flow'!H15-'Naive Debt Val'!$C$1)</f>
        <v>-6599621.074564958</v>
      </c>
      <c r="I15" s="33">
        <f>IF('multi-step tree'!I15="","",'Net Cash Flow'!I15-'Naive Debt Val'!$C$1)</f>
      </c>
      <c r="J15" s="33">
        <f>IF('multi-step tree'!J15="","",'Net Cash Flow'!J15-'Naive Debt Val'!$C$1)</f>
        <v>-5190177.11210233</v>
      </c>
      <c r="K15" s="33">
        <f>IF('multi-step tree'!K15="","",'Net Cash Flow'!K15-'Naive Debt Val'!$C$1)</f>
      </c>
    </row>
    <row r="16" spans="2:11" ht="12.75">
      <c r="B16" s="33">
        <f>IF('multi-step tree'!B16="","",'Net Cash Flow'!B16-'Naive Debt Val'!$C$1)</f>
      </c>
      <c r="C16" s="33">
        <f>IF('multi-step tree'!C16="","",'Net Cash Flow'!C16-'Naive Debt Val'!$C$1)</f>
      </c>
      <c r="D16" s="33">
        <f>IF('multi-step tree'!D16="","",'Net Cash Flow'!D16-'Naive Debt Val'!$C$1)</f>
      </c>
      <c r="E16" s="33">
        <f>IF('multi-step tree'!E16="","",'Net Cash Flow'!E16-'Naive Debt Val'!$C$1)</f>
        <v>-10635264.206713315</v>
      </c>
      <c r="F16" s="33">
        <f>IF('multi-step tree'!F16="","",'Net Cash Flow'!F16-'Naive Debt Val'!$C$1)</f>
      </c>
      <c r="G16" s="33">
        <f>IF('multi-step tree'!G16="","",'Net Cash Flow'!G16-'Naive Debt Val'!$C$1)</f>
        <v>-9747638.144909885</v>
      </c>
      <c r="H16" s="33">
        <f>IF('multi-step tree'!H16="","",'Net Cash Flow'!H16-'Naive Debt Val'!$C$1)</f>
      </c>
      <c r="I16" s="33">
        <f>IF('multi-step tree'!I16="","",'Net Cash Flow'!I16-'Naive Debt Val'!$C$1)</f>
        <v>-8745240.000200776</v>
      </c>
      <c r="J16" s="33">
        <f>IF('multi-step tree'!J16="","",'Net Cash Flow'!J16-'Naive Debt Val'!$C$1)</f>
      </c>
      <c r="K16" s="33">
        <f>IF('multi-step tree'!K16="","",'Net Cash Flow'!K16-'Naive Debt Val'!$C$1)</f>
        <v>-7613229.479379924</v>
      </c>
    </row>
    <row r="17" spans="2:11" ht="12.75">
      <c r="B17" s="33">
        <f>IF('multi-step tree'!B17="","",'Net Cash Flow'!B17-'Naive Debt Val'!$C$1)</f>
      </c>
      <c r="C17" s="33">
        <f>IF('multi-step tree'!C17="","",'Net Cash Flow'!C17-'Naive Debt Val'!$C$1)</f>
      </c>
      <c r="D17" s="33">
        <f>IF('multi-step tree'!D17="","",'Net Cash Flow'!D17-'Naive Debt Val'!$C$1)</f>
      </c>
      <c r="E17" s="33">
        <f>IF('multi-step tree'!E17="","",'Net Cash Flow'!E17-'Naive Debt Val'!$C$1)</f>
      </c>
      <c r="F17" s="33">
        <f>IF('multi-step tree'!F17="","",'Net Cash Flow'!F17-'Naive Debt Val'!$C$1)</f>
        <v>-11986511.455852196</v>
      </c>
      <c r="G17" s="33">
        <f>IF('multi-step tree'!G17="","",'Net Cash Flow'!G17-'Naive Debt Val'!$C$1)</f>
      </c>
      <c r="H17" s="33">
        <f>IF('multi-step tree'!H17="","",'Net Cash Flow'!H17-'Naive Debt Val'!$C$1)</f>
        <v>-11273604.7584049</v>
      </c>
      <c r="I17" s="33">
        <f>IF('multi-step tree'!I17="","",'Net Cash Flow'!I17-'Naive Debt Val'!$C$1)</f>
      </c>
      <c r="J17" s="33">
        <f>IF('multi-step tree'!J17="","",'Net Cash Flow'!J17-'Naive Debt Val'!$C$1)</f>
        <v>-10468517.592059257</v>
      </c>
      <c r="K17" s="33">
        <f>IF('multi-step tree'!K17="","",'Net Cash Flow'!K17-'Naive Debt Val'!$C$1)</f>
      </c>
    </row>
    <row r="18" spans="2:11" ht="12.75">
      <c r="B18" s="33">
        <f>IF('multi-step tree'!B18="","",'Net Cash Flow'!B18-'Naive Debt Val'!$C$1)</f>
      </c>
      <c r="C18" s="33">
        <f>IF('multi-step tree'!C18="","",'Net Cash Flow'!C18-'Naive Debt Val'!$C$1)</f>
      </c>
      <c r="D18" s="33">
        <f>IF('multi-step tree'!D18="","",'Net Cash Flow'!D18-'Naive Debt Val'!$C$1)</f>
      </c>
      <c r="E18" s="33">
        <f>IF('multi-step tree'!E18="","",'Net Cash Flow'!E18-'Naive Debt Val'!$C$1)</f>
      </c>
      <c r="F18" s="33">
        <f>IF('multi-step tree'!F18="","",'Net Cash Flow'!F18-'Naive Debt Val'!$C$1)</f>
      </c>
      <c r="G18" s="33">
        <f>IF('multi-step tree'!G18="","",'Net Cash Flow'!G18-'Naive Debt Val'!$C$1)</f>
        <v>-13071780.642136713</v>
      </c>
      <c r="H18" s="33">
        <f>IF('multi-step tree'!H18="","",'Net Cash Flow'!H18-'Naive Debt Val'!$C$1)</f>
      </c>
      <c r="I18" s="33">
        <f>IF('multi-step tree'!I18="","",'Net Cash Flow'!I18-'Naive Debt Val'!$C$1)</f>
        <v>-12499201.736293633</v>
      </c>
      <c r="J18" s="33">
        <f>IF('multi-step tree'!J18="","",'Net Cash Flow'!J18-'Naive Debt Val'!$C$1)</f>
      </c>
      <c r="K18" s="33">
        <f>IF('multi-step tree'!K18="","",'Net Cash Flow'!K18-'Naive Debt Val'!$C$1)</f>
        <v>-11852587.066428546</v>
      </c>
    </row>
    <row r="19" spans="2:11" ht="12.75">
      <c r="B19" s="33">
        <f>IF('multi-step tree'!B19="","",'Net Cash Flow'!B19-'Naive Debt Val'!$C$1)</f>
      </c>
      <c r="C19" s="33">
        <f>IF('multi-step tree'!C19="","",'Net Cash Flow'!C19-'Naive Debt Val'!$C$1)</f>
      </c>
      <c r="D19" s="33">
        <f>IF('multi-step tree'!D19="","",'Net Cash Flow'!D19-'Naive Debt Val'!$C$1)</f>
      </c>
      <c r="E19" s="33">
        <f>IF('multi-step tree'!E19="","",'Net Cash Flow'!E19-'Naive Debt Val'!$C$1)</f>
      </c>
      <c r="F19" s="33">
        <f>IF('multi-step tree'!F19="","",'Net Cash Flow'!F19-'Naive Debt Val'!$C$1)</f>
      </c>
      <c r="G19" s="33">
        <f>IF('multi-step tree'!G19="","",'Net Cash Flow'!G19-'Naive Debt Val'!$C$1)</f>
      </c>
      <c r="H19" s="33">
        <f>IF('multi-step tree'!H19="","",'Net Cash Flow'!H19-'Naive Debt Val'!$C$1)</f>
        <v>-13943426.602895748</v>
      </c>
      <c r="I19" s="33">
        <f>IF('multi-step tree'!I19="","",'Net Cash Flow'!I19-'Naive Debt Val'!$C$1)</f>
      </c>
      <c r="J19" s="33">
        <f>IF('multi-step tree'!J19="","",'Net Cash Flow'!J19-'Naive Debt Val'!$C$1)</f>
        <v>-13483553.516290756</v>
      </c>
      <c r="K19" s="33">
        <f>IF('multi-step tree'!K19="","",'Net Cash Flow'!K19-'Naive Debt Val'!$C$1)</f>
      </c>
    </row>
    <row r="20" spans="2:11" ht="12.75">
      <c r="B20" s="33">
        <f>IF('multi-step tree'!B20="","",'Net Cash Flow'!B20-'Naive Debt Val'!$C$1)</f>
      </c>
      <c r="C20" s="33">
        <f>IF('multi-step tree'!C20="","",'Net Cash Flow'!C20-'Naive Debt Val'!$C$1)</f>
      </c>
      <c r="D20" s="33">
        <f>IF('multi-step tree'!D20="","",'Net Cash Flow'!D20-'Naive Debt Val'!$C$1)</f>
      </c>
      <c r="E20" s="33">
        <f>IF('multi-step tree'!E20="","",'Net Cash Flow'!E20-'Naive Debt Val'!$C$1)</f>
      </c>
      <c r="F20" s="33">
        <f>IF('multi-step tree'!F20="","",'Net Cash Flow'!F20-'Naive Debt Val'!$C$1)</f>
      </c>
      <c r="G20" s="33">
        <f>IF('multi-step tree'!G20="","",'Net Cash Flow'!G20-'Naive Debt Val'!$C$1)</f>
      </c>
      <c r="H20" s="33">
        <f>IF('multi-step tree'!H20="","",'Net Cash Flow'!H20-'Naive Debt Val'!$C$1)</f>
      </c>
      <c r="I20" s="33">
        <f>IF('multi-step tree'!I20="","",'Net Cash Flow'!I20-'Naive Debt Val'!$C$1)</f>
        <v>-14643498.705291508</v>
      </c>
      <c r="J20" s="33">
        <f>IF('multi-step tree'!J20="","",'Net Cash Flow'!J20-'Naive Debt Val'!$C$1)</f>
      </c>
      <c r="K20" s="33">
        <f>IF('multi-step tree'!K20="","",'Net Cash Flow'!K20-'Naive Debt Val'!$C$1)</f>
        <v>-14274146.54504696</v>
      </c>
    </row>
    <row r="21" spans="2:11" ht="12.75">
      <c r="B21" s="33">
        <f>IF('multi-step tree'!B21="","",'Net Cash Flow'!B21-'Naive Debt Val'!$C$1)</f>
      </c>
      <c r="C21" s="33">
        <f>IF('multi-step tree'!C21="","",'Net Cash Flow'!C21-'Naive Debt Val'!$C$1)</f>
      </c>
      <c r="D21" s="33">
        <f>IF('multi-step tree'!D21="","",'Net Cash Flow'!D21-'Naive Debt Val'!$C$1)</f>
      </c>
      <c r="E21" s="33">
        <f>IF('multi-step tree'!E21="","",'Net Cash Flow'!E21-'Naive Debt Val'!$C$1)</f>
      </c>
      <c r="F21" s="33">
        <f>IF('multi-step tree'!F21="","",'Net Cash Flow'!F21-'Naive Debt Val'!$C$1)</f>
      </c>
      <c r="G21" s="33">
        <f>IF('multi-step tree'!G21="","",'Net Cash Flow'!G21-'Naive Debt Val'!$C$1)</f>
      </c>
      <c r="H21" s="33">
        <f>IF('multi-step tree'!H21="","",'Net Cash Flow'!H21-'Naive Debt Val'!$C$1)</f>
      </c>
      <c r="I21" s="33">
        <f>IF('multi-step tree'!I21="","",'Net Cash Flow'!I21-'Naive Debt Val'!$C$1)</f>
      </c>
      <c r="J21" s="33">
        <f>IF('multi-step tree'!J21="","",'Net Cash Flow'!J21-'Naive Debt Val'!$C$1)</f>
        <v>-15205769.36404158</v>
      </c>
      <c r="K21" s="33">
        <f>IF('multi-step tree'!K21="","",'Net Cash Flow'!K21-'Naive Debt Val'!$C$1)</f>
      </c>
    </row>
    <row r="22" spans="2:11" ht="12.75">
      <c r="B22" s="33">
        <f>IF('multi-step tree'!B22="","",'Net Cash Flow'!B22-'Naive Debt Val'!$C$1)</f>
      </c>
      <c r="C22" s="33">
        <f>IF('multi-step tree'!C22="","",'Net Cash Flow'!C22-'Naive Debt Val'!$C$1)</f>
      </c>
      <c r="D22" s="33">
        <f>IF('multi-step tree'!D22="","",'Net Cash Flow'!D22-'Naive Debt Val'!$C$1)</f>
      </c>
      <c r="E22" s="33">
        <f>IF('multi-step tree'!E22="","",'Net Cash Flow'!E22-'Naive Debt Val'!$C$1)</f>
      </c>
      <c r="F22" s="33">
        <f>IF('multi-step tree'!F22="","",'Net Cash Flow'!F22-'Naive Debt Val'!$C$1)</f>
      </c>
      <c r="G22" s="33">
        <f>IF('multi-step tree'!G22="","",'Net Cash Flow'!G22-'Naive Debt Val'!$C$1)</f>
      </c>
      <c r="H22" s="33">
        <f>IF('multi-step tree'!H22="","",'Net Cash Flow'!H22-'Naive Debt Val'!$C$1)</f>
      </c>
      <c r="I22" s="33">
        <f>IF('multi-step tree'!I22="","",'Net Cash Flow'!I22-'Naive Debt Val'!$C$1)</f>
      </c>
      <c r="J22" s="33">
        <f>IF('multi-step tree'!J22="","",'Net Cash Flow'!J22-'Naive Debt Val'!$C$1)</f>
      </c>
      <c r="K22" s="33">
        <f>IF('multi-step tree'!K22="","",'Net Cash Flow'!K22-'Naive Debt Val'!$C$1)</f>
        <v>-15657363.267882809</v>
      </c>
    </row>
    <row r="28" spans="1:3" ht="12.75">
      <c r="A28" s="2" t="s">
        <v>88</v>
      </c>
      <c r="B28" s="2"/>
      <c r="C28" s="2"/>
    </row>
    <row r="29" spans="2:13" ht="12.75">
      <c r="B29" s="33">
        <f>IF('multi-step tree'!B4="","",MAX(B4+(p*C28+(1-p)*C30)*EXP(-rf),0))</f>
      </c>
      <c r="C29" s="33">
        <f>IF('multi-step tree'!C4="","",MAX(C4+(p*D28+(1-p)*D30)*EXP(-rf),0))</f>
      </c>
      <c r="D29" s="33">
        <f>IF('multi-step tree'!D4="","",MAX(D4+(p*E28+(1-p)*E30)*EXP(-rf),0))</f>
      </c>
      <c r="E29" s="33">
        <f>IF('multi-step tree'!E4="","",MAX(E4+(p*F28+(1-p)*F30)*EXP(-rf),0))</f>
      </c>
      <c r="F29" s="33">
        <f>IF('multi-step tree'!F4="","",MAX(F4+(p*G28+(1-p)*G30)*EXP(-rf),0))</f>
      </c>
      <c r="G29" s="33">
        <f>IF('multi-step tree'!G4="","",MAX(G4+(p*H28+(1-p)*H30)*EXP(-rf),0))</f>
      </c>
      <c r="H29" s="33">
        <f>IF('multi-step tree'!H4="","",MAX(H4+(p*I28+(1-p)*I30)*EXP(-rf),0))</f>
      </c>
      <c r="I29" s="33">
        <f>IF('multi-step tree'!I4="","",MAX(I4+(p*J28+(1-p)*J30)*EXP(-rf),0))</f>
      </c>
      <c r="J29" s="33">
        <f>IF('multi-step tree'!J4="","",MAX(J4+(p*K28+(1-p)*K30)*EXP(-rf),0))</f>
      </c>
      <c r="K29" s="33">
        <f>IF('multi-step tree'!K4="","",MAX(K4,0))</f>
        <v>267132123.697401</v>
      </c>
      <c r="M29" s="33"/>
    </row>
    <row r="30" spans="2:13" ht="12.75">
      <c r="B30" s="33">
        <f>IF('multi-step tree'!B5="","",MAX(B5+(p*C29+(1-p)*C31)*EXP(-rf),0))</f>
      </c>
      <c r="C30" s="33">
        <f>IF('multi-step tree'!C5="","",MAX(C5+(p*D29+(1-p)*D31)*EXP(-rf),0))</f>
      </c>
      <c r="D30" s="33">
        <f>IF('multi-step tree'!D5="","",MAX(D5+(p*E29+(1-p)*E31)*EXP(-rf),0))</f>
      </c>
      <c r="E30" s="33">
        <f>IF('multi-step tree'!E5="","",MAX(E5+(p*F29+(1-p)*F31)*EXP(-rf),0))</f>
      </c>
      <c r="F30" s="33">
        <f>IF('multi-step tree'!F5="","",MAX(F5+(p*G29+(1-p)*G31)*EXP(-rf),0))</f>
      </c>
      <c r="G30" s="33">
        <f>IF('multi-step tree'!G5="","",MAX(G5+(p*H29+(1-p)*H31)*EXP(-rf),0))</f>
      </c>
      <c r="H30" s="33">
        <f>IF('multi-step tree'!H5="","",MAX(H5+(p*I29+(1-p)*I31)*EXP(-rf),0))</f>
      </c>
      <c r="I30" s="33">
        <f>IF('multi-step tree'!I5="","",MAX(I5+(p*J29+(1-p)*J31)*EXP(-rf),0))</f>
      </c>
      <c r="J30" s="33">
        <f>IF('multi-step tree'!J5="","",MAX(J5+(p*K29+(1-p)*K31)*EXP(-rf),0))</f>
        <v>370613318.7118087</v>
      </c>
      <c r="K30" s="33">
        <f>IF('multi-step tree'!K5="","",MAX(K5,0))</f>
      </c>
      <c r="M30" s="33">
        <f>'Net Cash Flow'!J4</f>
      </c>
    </row>
    <row r="31" spans="2:11" ht="12.75">
      <c r="B31" s="33">
        <f>IF('multi-step tree'!B6="","",MAX(B6+(p*C30+(1-p)*C32)*EXP(-rf),0))</f>
      </c>
      <c r="C31" s="33">
        <f>IF('multi-step tree'!C6="","",MAX(C6+(p*D30+(1-p)*D32)*EXP(-rf),0))</f>
      </c>
      <c r="D31" s="33">
        <f>IF('multi-step tree'!D6="","",MAX(D6+(p*E30+(1-p)*E32)*EXP(-rf),0))</f>
      </c>
      <c r="E31" s="33">
        <f>IF('multi-step tree'!E6="","",MAX(E6+(p*F30+(1-p)*F32)*EXP(-rf),0))</f>
      </c>
      <c r="F31" s="33">
        <f>IF('multi-step tree'!F6="","",MAX(F6+(p*G30+(1-p)*G32)*EXP(-rf),0))</f>
      </c>
      <c r="G31" s="33">
        <f>IF('multi-step tree'!G6="","",MAX(G6+(p*H30+(1-p)*H32)*EXP(-rf),0))</f>
      </c>
      <c r="H31" s="33">
        <f>IF('multi-step tree'!H6="","",MAX(H6+(p*I30+(1-p)*I32)*EXP(-rf),0))</f>
      </c>
      <c r="I31" s="33">
        <f>IF('multi-step tree'!I6="","",MAX(I6+(p*J30+(1-p)*J32)*EXP(-rf),0))</f>
        <v>381709017.4989193</v>
      </c>
      <c r="J31" s="33">
        <f>IF('multi-step tree'!J6="","",MAX(J6+(p*K30+(1-p)*K32)*EXP(-rf),0))</f>
      </c>
      <c r="K31" s="33">
        <f>IF('multi-step tree'!K6="","",MAX(K6,0))</f>
        <v>145084448.91849247</v>
      </c>
    </row>
    <row r="32" spans="2:11" ht="12.75">
      <c r="B32" s="33">
        <f>IF('multi-step tree'!B7="","",MAX(B7+(p*C31+(1-p)*C33)*EXP(-rf),0))</f>
      </c>
      <c r="C32" s="33">
        <f>IF('multi-step tree'!C7="","",MAX(C7+(p*D31+(1-p)*D33)*EXP(-rf),0))</f>
      </c>
      <c r="D32" s="33">
        <f>IF('multi-step tree'!D7="","",MAX(D7+(p*E31+(1-p)*E33)*EXP(-rf),0))</f>
      </c>
      <c r="E32" s="33">
        <f>IF('multi-step tree'!E7="","",MAX(E7+(p*F31+(1-p)*F33)*EXP(-rf),0))</f>
      </c>
      <c r="F32" s="33">
        <f>IF('multi-step tree'!F7="","",MAX(F7+(p*G31+(1-p)*G33)*EXP(-rf),0))</f>
      </c>
      <c r="G32" s="33">
        <f>IF('multi-step tree'!G7="","",MAX(G7+(p*H31+(1-p)*H33)*EXP(-rf),0))</f>
      </c>
      <c r="H32" s="33">
        <f>IF('multi-step tree'!H7="","",MAX(H7+(p*I31+(1-p)*I33)*EXP(-rf),0))</f>
        <v>344211852.96362776</v>
      </c>
      <c r="I32" s="33">
        <f>IF('multi-step tree'!I7="","",MAX(I7+(p*J31+(1-p)*J33)*EXP(-rf),0))</f>
      </c>
      <c r="J32" s="33">
        <f>IF('multi-step tree'!J7="","",MAX(J7+(p*K31+(1-p)*K33)*EXP(-rf),0))</f>
        <v>197055970.72867018</v>
      </c>
      <c r="K32" s="33">
        <f>IF('multi-step tree'!K7="","",MAX(K7,0))</f>
      </c>
    </row>
    <row r="33" spans="2:11" ht="12.75">
      <c r="B33" s="33">
        <f>IF('multi-step tree'!B8="","",MAX(B8+(p*C32+(1-p)*C34)*EXP(-rf),0))</f>
      </c>
      <c r="C33" s="33">
        <f>IF('multi-step tree'!C8="","",MAX(C8+(p*D32+(1-p)*D34)*EXP(-rf),0))</f>
      </c>
      <c r="D33" s="33">
        <f>IF('multi-step tree'!D8="","",MAX(D8+(p*E32+(1-p)*E34)*EXP(-rf),0))</f>
      </c>
      <c r="E33" s="33">
        <f>IF('multi-step tree'!E8="","",MAX(E8+(p*F32+(1-p)*F34)*EXP(-rf),0))</f>
      </c>
      <c r="F33" s="33">
        <f>IF('multi-step tree'!F8="","",MAX(F8+(p*G32+(1-p)*G34)*EXP(-rf),0))</f>
      </c>
      <c r="G33" s="33">
        <f>IF('multi-step tree'!G8="","",MAX(G8+(p*H32+(1-p)*H34)*EXP(-rf),0))</f>
        <v>284366063.94006217</v>
      </c>
      <c r="H33" s="33">
        <f>IF('multi-step tree'!H8="","",MAX(H8+(p*I32+(1-p)*I34)*EXP(-rf),0))</f>
      </c>
      <c r="I33" s="33">
        <f>IF('multi-step tree'!I8="","",MAX(I8+(p*J32+(1-p)*J34)*EXP(-rf),0))</f>
        <v>196604177.98357955</v>
      </c>
      <c r="J33" s="33">
        <f>IF('multi-step tree'!J8="","",MAX(J8+(p*K32+(1-p)*K34)*EXP(-rf),0))</f>
      </c>
      <c r="K33" s="33">
        <f>IF('multi-step tree'!K8="","",MAX(K8,0))</f>
        <v>75369710.86310753</v>
      </c>
    </row>
    <row r="34" spans="2:11" ht="12.75">
      <c r="B34" s="33">
        <f>IF('multi-step tree'!B9="","",MAX(B9+(p*C33+(1-p)*C35)*EXP(-rf),0))</f>
      </c>
      <c r="C34" s="33">
        <f>IF('multi-step tree'!C9="","",MAX(C9+(p*D33+(1-p)*D35)*EXP(-rf),0))</f>
      </c>
      <c r="D34" s="33">
        <f>IF('multi-step tree'!D9="","",MAX(D9+(p*E33+(1-p)*E35)*EXP(-rf),0))</f>
      </c>
      <c r="E34" s="33">
        <f>IF('multi-step tree'!E9="","",MAX(E9+(p*F33+(1-p)*F35)*EXP(-rf),0))</f>
      </c>
      <c r="F34" s="33">
        <f>IF('multi-step tree'!F9="","",MAX(F9+(p*G33+(1-p)*G35)*EXP(-rf),0))</f>
        <v>217360960.95158833</v>
      </c>
      <c r="G34" s="33">
        <f>IF('multi-step tree'!G9="","",MAX(G9+(p*H33+(1-p)*H35)*EXP(-rf),0))</f>
      </c>
      <c r="H34" s="33">
        <f>IF('multi-step tree'!H9="","",MAX(H9+(p*I33+(1-p)*I35)*EXP(-rf),0))</f>
        <v>168726841.60051906</v>
      </c>
      <c r="I34" s="33">
        <f>IF('multi-step tree'!I9="","",MAX(I9+(p*J33+(1-p)*J35)*EXP(-rf),0))</f>
      </c>
      <c r="J34" s="33">
        <f>IF('multi-step tree'!J9="","",MAX(J9+(p*K33+(1-p)*K35)*EXP(-rf),0))</f>
        <v>97918440.46313867</v>
      </c>
      <c r="K34" s="33">
        <f>IF('multi-step tree'!K9="","",MAX(K9,0))</f>
      </c>
    </row>
    <row r="35" spans="2:11" ht="12.75">
      <c r="B35" s="33">
        <f>IF('multi-step tree'!B10="","",MAX(B10+(p*C34+(1-p)*C36)*EXP(-rf),0))</f>
      </c>
      <c r="C35" s="33">
        <f>IF('multi-step tree'!C10="","",MAX(C10+(p*D34+(1-p)*D36)*EXP(-rf),0))</f>
      </c>
      <c r="D35" s="33">
        <f>IF('multi-step tree'!D10="","",MAX(D10+(p*E34+(1-p)*E36)*EXP(-rf),0))</f>
      </c>
      <c r="E35" s="33">
        <f>IF('multi-step tree'!E10="","",MAX(E10+(p*F34+(1-p)*F36)*EXP(-rf),0))</f>
        <v>152028104.62972713</v>
      </c>
      <c r="F35" s="33">
        <f>IF('multi-step tree'!F10="","",MAX(F10+(p*G34+(1-p)*G36)*EXP(-rf),0))</f>
      </c>
      <c r="G35" s="33">
        <f>IF('multi-step tree'!G10="","",MAX(G10+(p*H34+(1-p)*H36)*EXP(-rf),0))</f>
        <v>128417674.46990335</v>
      </c>
      <c r="H35" s="33">
        <f>IF('multi-step tree'!H10="","",MAX(H10+(p*I34+(1-p)*I36)*EXP(-rf),0))</f>
      </c>
      <c r="I35" s="33">
        <f>IF('multi-step tree'!I10="","",MAX(I10+(p*J34+(1-p)*J36)*EXP(-rf),0))</f>
        <v>90870615.89013717</v>
      </c>
      <c r="J35" s="33">
        <f>IF('multi-step tree'!J10="","",MAX(J10+(p*K34+(1-p)*K36)*EXP(-rf),0))</f>
      </c>
      <c r="K35" s="33">
        <f>IF('multi-step tree'!K10="","",MAX(K10,0))</f>
        <v>35548020.60202577</v>
      </c>
    </row>
    <row r="36" spans="2:11" ht="12.75">
      <c r="B36" s="33">
        <f>IF('multi-step tree'!B11="","",MAX(B11+(p*C35+(1-p)*C37)*EXP(-rf),0))</f>
      </c>
      <c r="C36" s="33">
        <f>IF('multi-step tree'!C11="","",MAX(C11+(p*D35+(1-p)*D37)*EXP(-rf),0))</f>
      </c>
      <c r="D36" s="33">
        <f>IF('multi-step tree'!D11="","",MAX(D11+(p*E35+(1-p)*E37)*EXP(-rf),0))</f>
        <v>93870430.69761029</v>
      </c>
      <c r="E36" s="33">
        <f>IF('multi-step tree'!E11="","",MAX(E11+(p*F35+(1-p)*F37)*EXP(-rf),0))</f>
      </c>
      <c r="F36" s="33">
        <f>IF('multi-step tree'!F11="","",MAX(F11+(p*G35+(1-p)*G37)*EXP(-rf),0))</f>
        <v>85245964.28645326</v>
      </c>
      <c r="G36" s="33">
        <f>IF('multi-step tree'!G11="","",MAX(G11+(p*H35+(1-p)*H37)*EXP(-rf),0))</f>
      </c>
      <c r="H36" s="33">
        <f>IF('multi-step tree'!H11="","",MAX(H11+(p*I35+(1-p)*I37)*EXP(-rf),0))</f>
        <v>68521953.74155222</v>
      </c>
      <c r="I36" s="33">
        <f>IF('multi-step tree'!I11="","",MAX(I11+(p*J35+(1-p)*J37)*EXP(-rf),0))</f>
      </c>
      <c r="J36" s="33">
        <f>IF('multi-step tree'!J11="","",MAX(J11+(p*K35+(1-p)*K37)*EXP(-rf),0))</f>
        <v>41290184.60788085</v>
      </c>
      <c r="K36" s="33">
        <f>IF('multi-step tree'!K11="","",MAX(K11,0))</f>
      </c>
    </row>
    <row r="37" spans="1:11" ht="12.75">
      <c r="A37" s="4"/>
      <c r="B37" s="33">
        <f>IF('multi-step tree'!B12="","",MAX(B12+(p*C36+(1-p)*C38)*EXP(-rf),0))</f>
      </c>
      <c r="C37" s="33">
        <f>IF('multi-step tree'!C12="","",MAX(C12+(p*D36+(1-p)*D38)*EXP(-rf),0))</f>
        <v>46733780.974155545</v>
      </c>
      <c r="D37" s="33">
        <f>IF('multi-step tree'!D12="","",MAX(D12+(p*E36+(1-p)*E38)*EXP(-rf),0))</f>
      </c>
      <c r="E37" s="33">
        <f>IF('multi-step tree'!E12="","",MAX(E12+(p*F36+(1-p)*F38)*EXP(-rf),0))</f>
        <v>46002888.19185282</v>
      </c>
      <c r="F37" s="33">
        <f>IF('multi-step tree'!F12="","",MAX(F12+(p*G36+(1-p)*G38)*EXP(-rf),0))</f>
      </c>
      <c r="G37" s="33">
        <f>IF('multi-step tree'!G12="","",MAX(G12+(p*H36+(1-p)*H38)*EXP(-rf),0))</f>
        <v>41028003.87126508</v>
      </c>
      <c r="H37" s="33">
        <f>IF('multi-step tree'!H12="","",MAX(H12+(p*I36+(1-p)*I38)*EXP(-rf),0))</f>
      </c>
      <c r="I37" s="33">
        <f>IF('multi-step tree'!I12="","",MAX(I12+(p*J36+(1-p)*J38)*EXP(-rf),0))</f>
        <v>30534833.31345817</v>
      </c>
      <c r="J37" s="33">
        <f>IF('multi-step tree'!J12="","",MAX(J12+(p*K36+(1-p)*K38)*EXP(-rf),0))</f>
      </c>
      <c r="K37" s="33">
        <f>IF('multi-step tree'!K12="","",MAX(K12,0))</f>
        <v>12801510.187115781</v>
      </c>
    </row>
    <row r="38" spans="2:11" ht="12.75">
      <c r="B38" s="33">
        <f>IF('multi-step tree'!B13="","",MAX(B13+(p*C37+(1-p)*C39)*EXP(-rf),0))</f>
        <v>14005061.42886234</v>
      </c>
      <c r="C38" s="33">
        <f>IF('multi-step tree'!C13="","",MAX(C13+(p*D37+(1-p)*D39)*EXP(-rf),0))</f>
      </c>
      <c r="D38" s="33">
        <f>IF('multi-step tree'!D13="","",MAX(D13+(p*E37+(1-p)*E39)*EXP(-rf),0))</f>
        <v>15939450.658350287</v>
      </c>
      <c r="E38" s="33">
        <f>IF('multi-step tree'!E13="","",MAX(E13+(p*F37+(1-p)*F39)*EXP(-rf),0))</f>
      </c>
      <c r="F38" s="33">
        <f>IF('multi-step tree'!F13="","",MAX(F13+(p*G37+(1-p)*G39)*EXP(-rf),0))</f>
        <v>16347968.384025145</v>
      </c>
      <c r="G38" s="33">
        <f>IF('multi-step tree'!G13="","",MAX(G13+(p*H37+(1-p)*H39)*EXP(-rf),0))</f>
      </c>
      <c r="H38" s="33">
        <f>IF('multi-step tree'!H13="","",MAX(H13+(p*I37+(1-p)*I39)*EXP(-rf),0))</f>
        <v>14274112.053052898</v>
      </c>
      <c r="I38" s="33">
        <f>IF('multi-step tree'!I13="","",MAX(I13+(p*J37+(1-p)*J39)*EXP(-rf),0))</f>
      </c>
      <c r="J38" s="33">
        <f>IF('multi-step tree'!J13="","",MAX(J13+(p*K37+(1-p)*K39)*EXP(-rf),0))</f>
        <v>9050970.191231271</v>
      </c>
      <c r="K38" s="33">
        <f>IF('multi-step tree'!K13="","",MAX(K13,0))</f>
      </c>
    </row>
    <row r="39" spans="2:11" ht="12.75">
      <c r="B39" s="33">
        <f>IF('multi-step tree'!B14="","",MAX(B14+(p*C38+(1-p)*C40)*EXP(-rf),0))</f>
      </c>
      <c r="C39" s="33">
        <f>IF('multi-step tree'!C14="","",MAX(C14+(p*D38+(1-p)*D40)*EXP(-rf),0))</f>
        <v>0</v>
      </c>
      <c r="D39" s="33">
        <f>IF('multi-step tree'!D14="","",MAX(D14+(p*E38+(1-p)*E40)*EXP(-rf),0))</f>
      </c>
      <c r="E39" s="33">
        <f>IF('multi-step tree'!E14="","",MAX(E14+(p*F38+(1-p)*F40)*EXP(-rf),0))</f>
        <v>903716.7686234247</v>
      </c>
      <c r="F39" s="33">
        <f>IF('multi-step tree'!F14="","",MAX(F14+(p*G38+(1-p)*G40)*EXP(-rf),0))</f>
      </c>
      <c r="G39" s="33">
        <f>IF('multi-step tree'!G14="","",MAX(G14+(p*H38+(1-p)*H40)*EXP(-rf),0))</f>
        <v>1647573.4548761537</v>
      </c>
      <c r="H39" s="33">
        <f>IF('multi-step tree'!H14="","",MAX(H14+(p*I38+(1-p)*I40)*EXP(-rf),0))</f>
      </c>
      <c r="I39" s="33">
        <f>IF('multi-step tree'!I14="","",MAX(I14+(p*J38+(1-p)*J40)*EXP(-rf),0))</f>
        <v>1362190.4929569135</v>
      </c>
      <c r="J39" s="33">
        <f>IF('multi-step tree'!J14="","",MAX(J14+(p*K38+(1-p)*K40)*EXP(-rf),0))</f>
      </c>
      <c r="K39" s="33">
        <f>IF('multi-step tree'!K14="","",MAX(K14,0))</f>
        <v>0</v>
      </c>
    </row>
    <row r="40" spans="2:11" ht="12.75">
      <c r="B40" s="33">
        <f>IF('multi-step tree'!B15="","",MAX(B15+(p*C39+(1-p)*C41)*EXP(-rf),0))</f>
      </c>
      <c r="C40" s="33">
        <f>IF('multi-step tree'!C15="","",MAX(C15+(p*D39+(1-p)*D41)*EXP(-rf),0))</f>
      </c>
      <c r="D40" s="33">
        <f>IF('multi-step tree'!D15="","",MAX(D15+(p*E39+(1-p)*E41)*EXP(-rf),0))</f>
        <v>0</v>
      </c>
      <c r="E40" s="33">
        <f>IF('multi-step tree'!E15="","",MAX(E15+(p*F39+(1-p)*F41)*EXP(-rf),0))</f>
      </c>
      <c r="F40" s="33">
        <f>IF('multi-step tree'!F15="","",MAX(F15+(p*G39+(1-p)*G41)*EXP(-rf),0))</f>
        <v>0</v>
      </c>
      <c r="G40" s="33">
        <f>IF('multi-step tree'!G15="","",MAX(G15+(p*H39+(1-p)*H41)*EXP(-rf),0))</f>
      </c>
      <c r="H40" s="33">
        <f>IF('multi-step tree'!H15="","",MAX(H15+(p*I39+(1-p)*I41)*EXP(-rf),0))</f>
        <v>0</v>
      </c>
      <c r="I40" s="33">
        <f>IF('multi-step tree'!I15="","",MAX(I15+(p*J39+(1-p)*J41)*EXP(-rf),0))</f>
      </c>
      <c r="J40" s="33">
        <f>IF('multi-step tree'!J15="","",MAX(J15+(p*K39+(1-p)*K41)*EXP(-rf),0))</f>
        <v>0</v>
      </c>
      <c r="K40" s="33">
        <f>IF('multi-step tree'!K15="","",MAX(K15,0))</f>
      </c>
    </row>
    <row r="41" spans="2:11" ht="12.75">
      <c r="B41" s="33">
        <f>IF('multi-step tree'!B16="","",MAX(B16+(p*C40+(1-p)*C42)*EXP(-rf),0))</f>
      </c>
      <c r="C41" s="33">
        <f>IF('multi-step tree'!C16="","",MAX(C16+(p*D40+(1-p)*D42)*EXP(-rf),0))</f>
      </c>
      <c r="D41" s="33">
        <f>IF('multi-step tree'!D16="","",MAX(D16+(p*E40+(1-p)*E42)*EXP(-rf),0))</f>
      </c>
      <c r="E41" s="33">
        <f>IF('multi-step tree'!E16="","",MAX(E16+(p*F40+(1-p)*F42)*EXP(-rf),0))</f>
        <v>0</v>
      </c>
      <c r="F41" s="33">
        <f>IF('multi-step tree'!F16="","",MAX(F16+(p*G40+(1-p)*G42)*EXP(-rf),0))</f>
      </c>
      <c r="G41" s="33">
        <f>IF('multi-step tree'!G16="","",MAX(G16+(p*H40+(1-p)*H42)*EXP(-rf),0))</f>
        <v>0</v>
      </c>
      <c r="H41" s="33">
        <f>IF('multi-step tree'!H16="","",MAX(H16+(p*I40+(1-p)*I42)*EXP(-rf),0))</f>
      </c>
      <c r="I41" s="33">
        <f>IF('multi-step tree'!I16="","",MAX(I16+(p*J40+(1-p)*J42)*EXP(-rf),0))</f>
        <v>0</v>
      </c>
      <c r="J41" s="33">
        <f>IF('multi-step tree'!J16="","",MAX(J16+(p*K40+(1-p)*K42)*EXP(-rf),0))</f>
      </c>
      <c r="K41" s="33">
        <f>IF('multi-step tree'!K16="","",MAX(K16,0))</f>
        <v>0</v>
      </c>
    </row>
    <row r="42" spans="2:11" ht="12.75">
      <c r="B42" s="33">
        <f>IF('multi-step tree'!B17="","",MAX(B17+(p*C41+(1-p)*C43)*EXP(-rf),0))</f>
      </c>
      <c r="C42" s="33">
        <f>IF('multi-step tree'!C17="","",MAX(C17+(p*D41+(1-p)*D43)*EXP(-rf),0))</f>
      </c>
      <c r="D42" s="33">
        <f>IF('multi-step tree'!D17="","",MAX(D17+(p*E41+(1-p)*E43)*EXP(-rf),0))</f>
      </c>
      <c r="E42" s="33">
        <f>IF('multi-step tree'!E17="","",MAX(E17+(p*F41+(1-p)*F43)*EXP(-rf),0))</f>
      </c>
      <c r="F42" s="33">
        <f>IF('multi-step tree'!F17="","",MAX(F17+(p*G41+(1-p)*G43)*EXP(-rf),0))</f>
        <v>0</v>
      </c>
      <c r="G42" s="33">
        <f>IF('multi-step tree'!G17="","",MAX(G17+(p*H41+(1-p)*H43)*EXP(-rf),0))</f>
      </c>
      <c r="H42" s="33">
        <f>IF('multi-step tree'!H17="","",MAX(H17+(p*I41+(1-p)*I43)*EXP(-rf),0))</f>
        <v>0</v>
      </c>
      <c r="I42" s="33">
        <f>IF('multi-step tree'!I17="","",MAX(I17+(p*J41+(1-p)*J43)*EXP(-rf),0))</f>
      </c>
      <c r="J42" s="33">
        <f>IF('multi-step tree'!J17="","",MAX(J17+(p*K41+(1-p)*K43)*EXP(-rf),0))</f>
        <v>0</v>
      </c>
      <c r="K42" s="33">
        <f>IF('multi-step tree'!K17="","",MAX(K17,0))</f>
      </c>
    </row>
    <row r="43" spans="2:11" ht="12.75">
      <c r="B43" s="33">
        <f>IF('multi-step tree'!B18="","",MAX(B18+(p*C42+(1-p)*C44)*EXP(-rf),0))</f>
      </c>
      <c r="C43" s="33">
        <f>IF('multi-step tree'!C18="","",MAX(C18+(p*D42+(1-p)*D44)*EXP(-rf),0))</f>
      </c>
      <c r="D43" s="33">
        <f>IF('multi-step tree'!D18="","",MAX(D18+(p*E42+(1-p)*E44)*EXP(-rf),0))</f>
      </c>
      <c r="E43" s="33">
        <f>IF('multi-step tree'!E18="","",MAX(E18+(p*F42+(1-p)*F44)*EXP(-rf),0))</f>
      </c>
      <c r="F43" s="33">
        <f>IF('multi-step tree'!F18="","",MAX(F18+(p*G42+(1-p)*G44)*EXP(-rf),0))</f>
      </c>
      <c r="G43" s="33">
        <f>IF('multi-step tree'!G18="","",MAX(G18+(p*H42+(1-p)*H44)*EXP(-rf),0))</f>
        <v>0</v>
      </c>
      <c r="H43" s="33">
        <f>IF('multi-step tree'!H18="","",MAX(H18+(p*I42+(1-p)*I44)*EXP(-rf),0))</f>
      </c>
      <c r="I43" s="33">
        <f>IF('multi-step tree'!I18="","",MAX(I18+(p*J42+(1-p)*J44)*EXP(-rf),0))</f>
        <v>0</v>
      </c>
      <c r="J43" s="33">
        <f>IF('multi-step tree'!J18="","",MAX(J18+(p*K42+(1-p)*K44)*EXP(-rf),0))</f>
      </c>
      <c r="K43" s="33">
        <f>IF('multi-step tree'!K18="","",MAX(K18,0))</f>
        <v>0</v>
      </c>
    </row>
    <row r="44" spans="2:11" ht="12.75">
      <c r="B44" s="33">
        <f>IF('multi-step tree'!B19="","",MAX(B19+(p*C43+(1-p)*C45)*EXP(-rf),0))</f>
      </c>
      <c r="C44" s="33">
        <f>IF('multi-step tree'!C19="","",MAX(C19+(p*D43+(1-p)*D45)*EXP(-rf),0))</f>
      </c>
      <c r="D44" s="33">
        <f>IF('multi-step tree'!D19="","",MAX(D19+(p*E43+(1-p)*E45)*EXP(-rf),0))</f>
      </c>
      <c r="E44" s="33">
        <f>IF('multi-step tree'!E19="","",MAX(E19+(p*F43+(1-p)*F45)*EXP(-rf),0))</f>
      </c>
      <c r="F44" s="33">
        <f>IF('multi-step tree'!F19="","",MAX(F19+(p*G43+(1-p)*G45)*EXP(-rf),0))</f>
      </c>
      <c r="G44" s="33">
        <f>IF('multi-step tree'!G19="","",MAX(G19+(p*H43+(1-p)*H45)*EXP(-rf),0))</f>
      </c>
      <c r="H44" s="33">
        <f>IF('multi-step tree'!H19="","",MAX(H19+(p*I43+(1-p)*I45)*EXP(-rf),0))</f>
        <v>0</v>
      </c>
      <c r="I44" s="33">
        <f>IF('multi-step tree'!I19="","",MAX(I19+(p*J43+(1-p)*J45)*EXP(-rf),0))</f>
      </c>
      <c r="J44" s="33">
        <f>IF('multi-step tree'!J19="","",MAX(J19+(p*K43+(1-p)*K45)*EXP(-rf),0))</f>
        <v>0</v>
      </c>
      <c r="K44" s="33">
        <f>IF('multi-step tree'!K19="","",MAX(K19,0))</f>
      </c>
    </row>
    <row r="45" spans="2:11" ht="12.75">
      <c r="B45" s="33">
        <f>IF('multi-step tree'!B20="","",MAX(B20+(p*C44+(1-p)*C46)*EXP(-rf),0))</f>
      </c>
      <c r="C45" s="33">
        <f>IF('multi-step tree'!C20="","",MAX(C20+(p*D44+(1-p)*D46)*EXP(-rf),0))</f>
      </c>
      <c r="D45" s="33">
        <f>IF('multi-step tree'!D20="","",MAX(D20+(p*E44+(1-p)*E46)*EXP(-rf),0))</f>
      </c>
      <c r="E45" s="33">
        <f>IF('multi-step tree'!E20="","",MAX(E20+(p*F44+(1-p)*F46)*EXP(-rf),0))</f>
      </c>
      <c r="F45" s="33">
        <f>IF('multi-step tree'!F20="","",MAX(F20+(p*G44+(1-p)*G46)*EXP(-rf),0))</f>
      </c>
      <c r="G45" s="33">
        <f>IF('multi-step tree'!G20="","",MAX(G20+(p*H44+(1-p)*H46)*EXP(-rf),0))</f>
      </c>
      <c r="H45" s="33">
        <f>IF('multi-step tree'!H20="","",MAX(H20+(p*I44+(1-p)*I46)*EXP(-rf),0))</f>
      </c>
      <c r="I45" s="33">
        <f>IF('multi-step tree'!I20="","",MAX(I20+(p*J44+(1-p)*J46)*EXP(-rf),0))</f>
        <v>0</v>
      </c>
      <c r="J45" s="33">
        <f>IF('multi-step tree'!J20="","",MAX(J20+(p*K44+(1-p)*K46)*EXP(-rf),0))</f>
      </c>
      <c r="K45" s="33">
        <f>IF('multi-step tree'!K20="","",MAX(K20,0))</f>
        <v>0</v>
      </c>
    </row>
    <row r="46" spans="2:11" ht="12.75">
      <c r="B46" s="33">
        <f>IF('multi-step tree'!B21="","",MAX(B21+(p*C45+(1-p)*C47)*EXP(-rf),0))</f>
      </c>
      <c r="C46" s="33">
        <f>IF('multi-step tree'!C21="","",MAX(C21+(p*D45+(1-p)*D47)*EXP(-rf),0))</f>
      </c>
      <c r="D46" s="33">
        <f>IF('multi-step tree'!D21="","",MAX(D21+(p*E45+(1-p)*E47)*EXP(-rf),0))</f>
      </c>
      <c r="E46" s="33">
        <f>IF('multi-step tree'!E21="","",MAX(E21+(p*F45+(1-p)*F47)*EXP(-rf),0))</f>
      </c>
      <c r="F46" s="33">
        <f>IF('multi-step tree'!F21="","",MAX(F21+(p*G45+(1-p)*G47)*EXP(-rf),0))</f>
      </c>
      <c r="G46" s="33">
        <f>IF('multi-step tree'!G21="","",MAX(G21+(p*H45+(1-p)*H47)*EXP(-rf),0))</f>
      </c>
      <c r="H46" s="33">
        <f>IF('multi-step tree'!H21="","",MAX(H21+(p*I45+(1-p)*I47)*EXP(-rf),0))</f>
      </c>
      <c r="I46" s="33">
        <f>IF('multi-step tree'!I21="","",MAX(I21+(p*J45+(1-p)*J47)*EXP(-rf),0))</f>
      </c>
      <c r="J46" s="33">
        <f>IF('multi-step tree'!J21="","",MAX(J21+(p*K45+(1-p)*K47)*EXP(-rf),0))</f>
        <v>0</v>
      </c>
      <c r="K46" s="33">
        <f>IF('multi-step tree'!K21="","",MAX(K21,0))</f>
      </c>
    </row>
    <row r="47" spans="2:11" ht="12.75">
      <c r="B47" s="33">
        <f>IF('multi-step tree'!B22="","",MAX(B22+(p*C46+(1-p)*C48)*EXP(-rf),0))</f>
      </c>
      <c r="C47" s="33">
        <f>IF('multi-step tree'!C22="","",MAX(C22+(p*D46+(1-p)*D48)*EXP(-rf),0))</f>
      </c>
      <c r="D47" s="33">
        <f>IF('multi-step tree'!D22="","",MAX(D22+(p*E46+(1-p)*E48)*EXP(-rf),0))</f>
      </c>
      <c r="E47" s="33">
        <f>IF('multi-step tree'!E22="","",MAX(E22+(p*F46+(1-p)*F48)*EXP(-rf),0))</f>
      </c>
      <c r="F47" s="33">
        <f>IF('multi-step tree'!F22="","",MAX(F22+(p*G46+(1-p)*G48)*EXP(-rf),0))</f>
      </c>
      <c r="G47" s="33">
        <f>IF('multi-step tree'!G22="","",MAX(G22+(p*H46+(1-p)*H48)*EXP(-rf),0))</f>
      </c>
      <c r="H47" s="33">
        <f>IF('multi-step tree'!H22="","",MAX(H22+(p*I46+(1-p)*I48)*EXP(-rf),0))</f>
      </c>
      <c r="I47" s="33">
        <f>IF('multi-step tree'!I22="","",MAX(I22+(p*J46+(1-p)*J48)*EXP(-rf),0))</f>
      </c>
      <c r="J47" s="33">
        <f>IF('multi-step tree'!J22="","",MAX(J22+(p*K46+(1-p)*K48)*EXP(-rf),0))</f>
      </c>
      <c r="K47" s="33">
        <f>IF('multi-step tree'!K22="","",MAX(K22,0))</f>
        <v>0</v>
      </c>
    </row>
    <row r="48" spans="2:11" ht="12.75"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2:11" ht="12.75"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1" spans="1:11" ht="12.75">
      <c r="A51" s="2" t="s">
        <v>75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3" ht="12.75">
      <c r="A53" t="s">
        <v>76</v>
      </c>
    </row>
    <row r="55" spans="1:11" ht="12.75">
      <c r="A55" s="1"/>
      <c r="B55" s="33">
        <f>IF('multi-step tree'!B4="","",IF(B29&gt;0,1,0))</f>
      </c>
      <c r="C55" s="33">
        <f>IF('multi-step tree'!C4="","",IF(C29&gt;0,1,0))</f>
      </c>
      <c r="D55" s="33">
        <f>IF('multi-step tree'!D4="","",IF(D29&gt;0,1,0))</f>
      </c>
      <c r="E55" s="33">
        <f>IF('multi-step tree'!E4="","",IF(E29&gt;0,1,0))</f>
      </c>
      <c r="F55" s="33">
        <f>IF('multi-step tree'!F4="","",IF(F29&gt;0,1,0))</f>
      </c>
      <c r="G55" s="33">
        <f>IF('multi-step tree'!G4="","",IF(G29&gt;0,1,0))</f>
      </c>
      <c r="H55" s="33">
        <f>IF('multi-step tree'!H4="","",IF(H29&gt;0,1,0))</f>
      </c>
      <c r="I55" s="33">
        <f>IF('multi-step tree'!I4="","",IF(I29&gt;0,1,0))</f>
      </c>
      <c r="J55" s="33">
        <f>IF('multi-step tree'!J4="","",IF(J29&gt;0,1,0))</f>
      </c>
      <c r="K55" s="33">
        <f>IF('multi-step tree'!K4="","",IF(K29&gt;0,1,0))</f>
        <v>1</v>
      </c>
    </row>
    <row r="56" spans="2:11" ht="12.75">
      <c r="B56" s="33">
        <f>IF('multi-step tree'!B5="","",IF(B30&gt;0,1,0))</f>
      </c>
      <c r="C56" s="33">
        <f>IF('multi-step tree'!C5="","",IF(C30&gt;0,1,0))</f>
      </c>
      <c r="D56" s="33">
        <f>IF('multi-step tree'!D5="","",IF(D30&gt;0,1,0))</f>
      </c>
      <c r="E56" s="33">
        <f>IF('multi-step tree'!E5="","",IF(E30&gt;0,1,0))</f>
      </c>
      <c r="F56" s="33">
        <f>IF('multi-step tree'!F5="","",IF(F30&gt;0,1,0))</f>
      </c>
      <c r="G56" s="33">
        <f>IF('multi-step tree'!G5="","",IF(G30&gt;0,1,0))</f>
      </c>
      <c r="H56" s="33">
        <f>IF('multi-step tree'!H5="","",IF(H30&gt;0,1,0))</f>
      </c>
      <c r="I56" s="33">
        <f>IF('multi-step tree'!I5="","",IF(I30&gt;0,1,0))</f>
      </c>
      <c r="J56" s="33">
        <f>IF('multi-step tree'!J5="","",IF(J30&gt;0,1,0))</f>
        <v>1</v>
      </c>
      <c r="K56" s="33">
        <f>IF('multi-step tree'!K5="","",IF(K30&gt;0,1,0))</f>
      </c>
    </row>
    <row r="57" spans="2:11" ht="12.75">
      <c r="B57" s="33">
        <f>IF('multi-step tree'!B6="","",IF(B31&gt;0,1,0))</f>
      </c>
      <c r="C57" s="33">
        <f>IF('multi-step tree'!C6="","",IF(C31&gt;0,1,0))</f>
      </c>
      <c r="D57" s="33">
        <f>IF('multi-step tree'!D6="","",IF(D31&gt;0,1,0))</f>
      </c>
      <c r="E57" s="33">
        <f>IF('multi-step tree'!E6="","",IF(E31&gt;0,1,0))</f>
      </c>
      <c r="F57" s="33">
        <f>IF('multi-step tree'!F6="","",IF(F31&gt;0,1,0))</f>
      </c>
      <c r="G57" s="33">
        <f>IF('multi-step tree'!G6="","",IF(G31&gt;0,1,0))</f>
      </c>
      <c r="H57" s="33">
        <f>IF('multi-step tree'!H6="","",IF(H31&gt;0,1,0))</f>
      </c>
      <c r="I57" s="33">
        <f>IF('multi-step tree'!I6="","",IF(I31&gt;0,1,0))</f>
        <v>1</v>
      </c>
      <c r="J57" s="33">
        <f>IF('multi-step tree'!J6="","",IF(J31&gt;0,1,0))</f>
      </c>
      <c r="K57" s="33">
        <f>IF('multi-step tree'!K6="","",IF(K31&gt;0,1,0))</f>
        <v>1</v>
      </c>
    </row>
    <row r="58" spans="2:11" ht="12.75">
      <c r="B58" s="33">
        <f>IF('multi-step tree'!B7="","",IF(B32&gt;0,1,0))</f>
      </c>
      <c r="C58" s="33">
        <f>IF('multi-step tree'!C7="","",IF(C32&gt;0,1,0))</f>
      </c>
      <c r="D58" s="33">
        <f>IF('multi-step tree'!D7="","",IF(D32&gt;0,1,0))</f>
      </c>
      <c r="E58" s="33">
        <f>IF('multi-step tree'!E7="","",IF(E32&gt;0,1,0))</f>
      </c>
      <c r="F58" s="33">
        <f>IF('multi-step tree'!F7="","",IF(F32&gt;0,1,0))</f>
      </c>
      <c r="G58" s="33">
        <f>IF('multi-step tree'!G7="","",IF(G32&gt;0,1,0))</f>
      </c>
      <c r="H58" s="33">
        <f>IF('multi-step tree'!H7="","",IF(H32&gt;0,1,0))</f>
        <v>1</v>
      </c>
      <c r="I58" s="33">
        <f>IF('multi-step tree'!I7="","",IF(I32&gt;0,1,0))</f>
      </c>
      <c r="J58" s="33">
        <f>IF('multi-step tree'!J7="","",IF(J32&gt;0,1,0))</f>
        <v>1</v>
      </c>
      <c r="K58" s="33">
        <f>IF('multi-step tree'!K7="","",IF(K32&gt;0,1,0))</f>
      </c>
    </row>
    <row r="59" spans="2:11" ht="12.75">
      <c r="B59" s="33">
        <f>IF('multi-step tree'!B8="","",IF(B33&gt;0,1,0))</f>
      </c>
      <c r="C59" s="33">
        <f>IF('multi-step tree'!C8="","",IF(C33&gt;0,1,0))</f>
      </c>
      <c r="D59" s="33">
        <f>IF('multi-step tree'!D8="","",IF(D33&gt;0,1,0))</f>
      </c>
      <c r="E59" s="33">
        <f>IF('multi-step tree'!E8="","",IF(E33&gt;0,1,0))</f>
      </c>
      <c r="F59" s="33">
        <f>IF('multi-step tree'!F8="","",IF(F33&gt;0,1,0))</f>
      </c>
      <c r="G59" s="33">
        <f>IF('multi-step tree'!G8="","",IF(G33&gt;0,1,0))</f>
        <v>1</v>
      </c>
      <c r="H59" s="33">
        <f>IF('multi-step tree'!H8="","",IF(H33&gt;0,1,0))</f>
      </c>
      <c r="I59" s="33">
        <f>IF('multi-step tree'!I8="","",IF(I33&gt;0,1,0))</f>
        <v>1</v>
      </c>
      <c r="J59" s="33">
        <f>IF('multi-step tree'!J8="","",IF(J33&gt;0,1,0))</f>
      </c>
      <c r="K59" s="33">
        <f>IF('multi-step tree'!K8="","",IF(K33&gt;0,1,0))</f>
        <v>1</v>
      </c>
    </row>
    <row r="60" spans="2:11" ht="12.75">
      <c r="B60" s="33">
        <f>IF('multi-step tree'!B9="","",IF(B34&gt;0,1,0))</f>
      </c>
      <c r="C60" s="33">
        <f>IF('multi-step tree'!C9="","",IF(C34&gt;0,1,0))</f>
      </c>
      <c r="D60" s="33">
        <f>IF('multi-step tree'!D9="","",IF(D34&gt;0,1,0))</f>
      </c>
      <c r="E60" s="33">
        <f>IF('multi-step tree'!E9="","",IF(E34&gt;0,1,0))</f>
      </c>
      <c r="F60" s="33">
        <f>IF('multi-step tree'!F9="","",IF(F34&gt;0,1,0))</f>
        <v>1</v>
      </c>
      <c r="G60" s="33">
        <f>IF('multi-step tree'!G9="","",IF(G34&gt;0,1,0))</f>
      </c>
      <c r="H60" s="33">
        <f>IF('multi-step tree'!H9="","",IF(H34&gt;0,1,0))</f>
        <v>1</v>
      </c>
      <c r="I60" s="33">
        <f>IF('multi-step tree'!I9="","",IF(I34&gt;0,1,0))</f>
      </c>
      <c r="J60" s="33">
        <f>IF('multi-step tree'!J9="","",IF(J34&gt;0,1,0))</f>
        <v>1</v>
      </c>
      <c r="K60" s="33">
        <f>IF('multi-step tree'!K9="","",IF(K34&gt;0,1,0))</f>
      </c>
    </row>
    <row r="61" spans="2:11" ht="12.75">
      <c r="B61" s="33">
        <f>IF('multi-step tree'!B10="","",IF(B35&gt;0,1,0))</f>
      </c>
      <c r="C61" s="33">
        <f>IF('multi-step tree'!C10="","",IF(C35&gt;0,1,0))</f>
      </c>
      <c r="D61" s="33">
        <f>IF('multi-step tree'!D10="","",IF(D35&gt;0,1,0))</f>
      </c>
      <c r="E61" s="33">
        <f>IF('multi-step tree'!E10="","",IF(E35&gt;0,1,0))</f>
        <v>1</v>
      </c>
      <c r="F61" s="33">
        <f>IF('multi-step tree'!F10="","",IF(F35&gt;0,1,0))</f>
      </c>
      <c r="G61" s="33">
        <f>IF('multi-step tree'!G10="","",IF(G35&gt;0,1,0))</f>
        <v>1</v>
      </c>
      <c r="H61" s="33">
        <f>IF('multi-step tree'!H10="","",IF(H35&gt;0,1,0))</f>
      </c>
      <c r="I61" s="33">
        <f>IF('multi-step tree'!I10="","",IF(I35&gt;0,1,0))</f>
        <v>1</v>
      </c>
      <c r="J61" s="33">
        <f>IF('multi-step tree'!J10="","",IF(J35&gt;0,1,0))</f>
      </c>
      <c r="K61" s="33">
        <f>IF('multi-step tree'!K10="","",IF(K35&gt;0,1,0))</f>
        <v>1</v>
      </c>
    </row>
    <row r="62" spans="2:11" ht="12.75">
      <c r="B62" s="33">
        <f>IF('multi-step tree'!B11="","",IF(B36&gt;0,1,0))</f>
      </c>
      <c r="C62" s="33">
        <f>IF('multi-step tree'!C11="","",IF(C36&gt;0,1,0))</f>
      </c>
      <c r="D62" s="33">
        <f>IF('multi-step tree'!D11="","",IF(D36&gt;0,1,0))</f>
        <v>1</v>
      </c>
      <c r="E62" s="33">
        <f>IF('multi-step tree'!E11="","",IF(E36&gt;0,1,0))</f>
      </c>
      <c r="F62" s="33">
        <f>IF('multi-step tree'!F11="","",IF(F36&gt;0,1,0))</f>
        <v>1</v>
      </c>
      <c r="G62" s="33">
        <f>IF('multi-step tree'!G11="","",IF(G36&gt;0,1,0))</f>
      </c>
      <c r="H62" s="33">
        <f>IF('multi-step tree'!H11="","",IF(H36&gt;0,1,0))</f>
        <v>1</v>
      </c>
      <c r="I62" s="33">
        <f>IF('multi-step tree'!I11="","",IF(I36&gt;0,1,0))</f>
      </c>
      <c r="J62" s="33">
        <f>IF('multi-step tree'!J11="","",IF(J36&gt;0,1,0))</f>
        <v>1</v>
      </c>
      <c r="K62" s="33">
        <f>IF('multi-step tree'!K11="","",IF(K36&gt;0,1,0))</f>
      </c>
    </row>
    <row r="63" spans="1:11" ht="12.75">
      <c r="A63" s="4"/>
      <c r="B63" s="33">
        <f>IF('multi-step tree'!B12="","",IF(B37&gt;0,1,0))</f>
      </c>
      <c r="C63" s="33">
        <f>IF('multi-step tree'!C12="","",IF(C37&gt;0,1,0))</f>
        <v>1</v>
      </c>
      <c r="D63" s="33">
        <f>IF('multi-step tree'!D12="","",IF(D37&gt;0,1,0))</f>
      </c>
      <c r="E63" s="33">
        <f>IF('multi-step tree'!E12="","",IF(E37&gt;0,1,0))</f>
        <v>1</v>
      </c>
      <c r="F63" s="33">
        <f>IF('multi-step tree'!F12="","",IF(F37&gt;0,1,0))</f>
      </c>
      <c r="G63" s="33">
        <f>IF('multi-step tree'!G12="","",IF(G37&gt;0,1,0))</f>
        <v>1</v>
      </c>
      <c r="H63" s="33">
        <f>IF('multi-step tree'!H12="","",IF(H37&gt;0,1,0))</f>
      </c>
      <c r="I63" s="33">
        <f>IF('multi-step tree'!I12="","",IF(I37&gt;0,1,0))</f>
        <v>1</v>
      </c>
      <c r="J63" s="33">
        <f>IF('multi-step tree'!J12="","",IF(J37&gt;0,1,0))</f>
      </c>
      <c r="K63" s="33">
        <f>IF('multi-step tree'!K12="","",IF(K37&gt;0,1,0))</f>
        <v>1</v>
      </c>
    </row>
    <row r="64" spans="2:11" ht="12.75">
      <c r="B64" s="33">
        <f>IF('multi-step tree'!B13="","",IF(B38&gt;0,1,0))</f>
        <v>1</v>
      </c>
      <c r="C64" s="33">
        <f>IF('multi-step tree'!C13="","",IF(C38&gt;0,1,0))</f>
      </c>
      <c r="D64" s="33">
        <f>IF('multi-step tree'!D13="","",IF(D38&gt;0,1,0))</f>
        <v>1</v>
      </c>
      <c r="E64" s="33">
        <f>IF('multi-step tree'!E13="","",IF(E38&gt;0,1,0))</f>
      </c>
      <c r="F64" s="33">
        <f>IF('multi-step tree'!F13="","",IF(F38&gt;0,1,0))</f>
        <v>1</v>
      </c>
      <c r="G64" s="33">
        <f>IF('multi-step tree'!G13="","",IF(G38&gt;0,1,0))</f>
      </c>
      <c r="H64" s="33">
        <f>IF('multi-step tree'!H13="","",IF(H38&gt;0,1,0))</f>
        <v>1</v>
      </c>
      <c r="I64" s="33">
        <f>IF('multi-step tree'!I13="","",IF(I38&gt;0,1,0))</f>
      </c>
      <c r="J64" s="33">
        <f>IF('multi-step tree'!J13="","",IF(J38&gt;0,1,0))</f>
        <v>1</v>
      </c>
      <c r="K64" s="33">
        <f>IF('multi-step tree'!K13="","",IF(K38&gt;0,1,0))</f>
      </c>
    </row>
    <row r="65" spans="2:11" ht="12.75">
      <c r="B65" s="33">
        <f>IF('multi-step tree'!B14="","",IF(B39&gt;0,1,0))</f>
      </c>
      <c r="C65" s="33">
        <f>IF('multi-step tree'!C14="","",IF(C39&gt;0,1,0))</f>
        <v>0</v>
      </c>
      <c r="D65" s="33">
        <f>IF('multi-step tree'!D14="","",IF(D39&gt;0,1,0))</f>
      </c>
      <c r="E65" s="33">
        <f>IF('multi-step tree'!E14="","",IF(E39&gt;0,1,0))</f>
        <v>1</v>
      </c>
      <c r="F65" s="33">
        <f>IF('multi-step tree'!F14="","",IF(F39&gt;0,1,0))</f>
      </c>
      <c r="G65" s="33">
        <f>IF('multi-step tree'!G14="","",IF(G39&gt;0,1,0))</f>
        <v>1</v>
      </c>
      <c r="H65" s="33">
        <f>IF('multi-step tree'!H14="","",IF(H39&gt;0,1,0))</f>
      </c>
      <c r="I65" s="33">
        <f>IF('multi-step tree'!I14="","",IF(I39&gt;0,1,0))</f>
        <v>1</v>
      </c>
      <c r="J65" s="33">
        <f>IF('multi-step tree'!J14="","",IF(J39&gt;0,1,0))</f>
      </c>
      <c r="K65" s="33">
        <f>IF('multi-step tree'!K14="","",IF(K39&gt;0,1,0))</f>
        <v>0</v>
      </c>
    </row>
    <row r="66" spans="2:11" ht="12.75">
      <c r="B66" s="33">
        <f>IF('multi-step tree'!B15="","",IF(B40&gt;0,1,0))</f>
      </c>
      <c r="C66" s="33">
        <f>IF('multi-step tree'!C15="","",IF(C40&gt;0,1,0))</f>
      </c>
      <c r="D66" s="33">
        <f>IF('multi-step tree'!D15="","",IF(D40&gt;0,1,0))</f>
        <v>0</v>
      </c>
      <c r="E66" s="33">
        <f>IF('multi-step tree'!E15="","",IF(E40&gt;0,1,0))</f>
      </c>
      <c r="F66" s="33">
        <f>IF('multi-step tree'!F15="","",IF(F40&gt;0,1,0))</f>
        <v>0</v>
      </c>
      <c r="G66" s="33">
        <f>IF('multi-step tree'!G15="","",IF(G40&gt;0,1,0))</f>
      </c>
      <c r="H66" s="33">
        <f>IF('multi-step tree'!H15="","",IF(H40&gt;0,1,0))</f>
        <v>0</v>
      </c>
      <c r="I66" s="33">
        <f>IF('multi-step tree'!I15="","",IF(I40&gt;0,1,0))</f>
      </c>
      <c r="J66" s="33">
        <f>IF('multi-step tree'!J15="","",IF(J40&gt;0,1,0))</f>
        <v>0</v>
      </c>
      <c r="K66" s="33">
        <f>IF('multi-step tree'!K15="","",IF(K40&gt;0,1,0))</f>
      </c>
    </row>
    <row r="67" spans="2:11" ht="12.75">
      <c r="B67" s="33">
        <f>IF('multi-step tree'!B16="","",IF(B41&gt;0,1,0))</f>
      </c>
      <c r="C67" s="33">
        <f>IF('multi-step tree'!C16="","",IF(C41&gt;0,1,0))</f>
      </c>
      <c r="D67" s="33">
        <f>IF('multi-step tree'!D16="","",IF(D41&gt;0,1,0))</f>
      </c>
      <c r="E67" s="33">
        <f>IF('multi-step tree'!E16="","",IF(E41&gt;0,1,0))</f>
        <v>0</v>
      </c>
      <c r="F67" s="33">
        <f>IF('multi-step tree'!F16="","",IF(F41&gt;0,1,0))</f>
      </c>
      <c r="G67" s="33">
        <f>IF('multi-step tree'!G16="","",IF(G41&gt;0,1,0))</f>
        <v>0</v>
      </c>
      <c r="H67" s="33">
        <f>IF('multi-step tree'!H16="","",IF(H41&gt;0,1,0))</f>
      </c>
      <c r="I67" s="33">
        <f>IF('multi-step tree'!I16="","",IF(I41&gt;0,1,0))</f>
        <v>0</v>
      </c>
      <c r="J67" s="33">
        <f>IF('multi-step tree'!J16="","",IF(J41&gt;0,1,0))</f>
      </c>
      <c r="K67" s="33">
        <f>IF('multi-step tree'!K16="","",IF(K41&gt;0,1,0))</f>
        <v>0</v>
      </c>
    </row>
    <row r="68" spans="2:11" ht="12.75">
      <c r="B68" s="33">
        <f>IF('multi-step tree'!B17="","",IF(B42&gt;0,1,0))</f>
      </c>
      <c r="C68" s="33">
        <f>IF('multi-step tree'!C17="","",IF(C42&gt;0,1,0))</f>
      </c>
      <c r="D68" s="33">
        <f>IF('multi-step tree'!D17="","",IF(D42&gt;0,1,0))</f>
      </c>
      <c r="E68" s="33">
        <f>IF('multi-step tree'!E17="","",IF(E42&gt;0,1,0))</f>
      </c>
      <c r="F68" s="33">
        <f>IF('multi-step tree'!F17="","",IF(F42&gt;0,1,0))</f>
        <v>0</v>
      </c>
      <c r="G68" s="33">
        <f>IF('multi-step tree'!G17="","",IF(G42&gt;0,1,0))</f>
      </c>
      <c r="H68" s="33">
        <f>IF('multi-step tree'!H17="","",IF(H42&gt;0,1,0))</f>
        <v>0</v>
      </c>
      <c r="I68" s="33">
        <f>IF('multi-step tree'!I17="","",IF(I42&gt;0,1,0))</f>
      </c>
      <c r="J68" s="33">
        <f>IF('multi-step tree'!J17="","",IF(J42&gt;0,1,0))</f>
        <v>0</v>
      </c>
      <c r="K68" s="33">
        <f>IF('multi-step tree'!K17="","",IF(K42&gt;0,1,0))</f>
      </c>
    </row>
    <row r="69" spans="2:11" ht="12.75">
      <c r="B69" s="33">
        <f>IF('multi-step tree'!B18="","",IF(B43&gt;0,1,0))</f>
      </c>
      <c r="C69" s="33">
        <f>IF('multi-step tree'!C18="","",IF(C43&gt;0,1,0))</f>
      </c>
      <c r="D69" s="33">
        <f>IF('multi-step tree'!D18="","",IF(D43&gt;0,1,0))</f>
      </c>
      <c r="E69" s="33">
        <f>IF('multi-step tree'!E18="","",IF(E43&gt;0,1,0))</f>
      </c>
      <c r="F69" s="33">
        <f>IF('multi-step tree'!F18="","",IF(F43&gt;0,1,0))</f>
      </c>
      <c r="G69" s="33">
        <f>IF('multi-step tree'!G18="","",IF(G43&gt;0,1,0))</f>
        <v>0</v>
      </c>
      <c r="H69" s="33">
        <f>IF('multi-step tree'!H18="","",IF(H43&gt;0,1,0))</f>
      </c>
      <c r="I69" s="33">
        <f>IF('multi-step tree'!I18="","",IF(I43&gt;0,1,0))</f>
        <v>0</v>
      </c>
      <c r="J69" s="33">
        <f>IF('multi-step tree'!J18="","",IF(J43&gt;0,1,0))</f>
      </c>
      <c r="K69" s="33">
        <f>IF('multi-step tree'!K18="","",IF(K43&gt;0,1,0))</f>
        <v>0</v>
      </c>
    </row>
    <row r="70" spans="2:11" ht="12.75">
      <c r="B70" s="33">
        <f>IF('multi-step tree'!B19="","",IF(B44&gt;0,1,0))</f>
      </c>
      <c r="C70" s="33">
        <f>IF('multi-step tree'!C19="","",IF(C44&gt;0,1,0))</f>
      </c>
      <c r="D70" s="33">
        <f>IF('multi-step tree'!D19="","",IF(D44&gt;0,1,0))</f>
      </c>
      <c r="E70" s="33">
        <f>IF('multi-step tree'!E19="","",IF(E44&gt;0,1,0))</f>
      </c>
      <c r="F70" s="33">
        <f>IF('multi-step tree'!F19="","",IF(F44&gt;0,1,0))</f>
      </c>
      <c r="G70" s="33">
        <f>IF('multi-step tree'!G19="","",IF(G44&gt;0,1,0))</f>
      </c>
      <c r="H70" s="33">
        <f>IF('multi-step tree'!H19="","",IF(H44&gt;0,1,0))</f>
        <v>0</v>
      </c>
      <c r="I70" s="33">
        <f>IF('multi-step tree'!I19="","",IF(I44&gt;0,1,0))</f>
      </c>
      <c r="J70" s="33">
        <f>IF('multi-step tree'!J19="","",IF(J44&gt;0,1,0))</f>
        <v>0</v>
      </c>
      <c r="K70" s="33">
        <f>IF('multi-step tree'!K19="","",IF(K44&gt;0,1,0))</f>
      </c>
    </row>
    <row r="71" spans="2:11" ht="12.75">
      <c r="B71" s="33">
        <f>IF('multi-step tree'!B20="","",IF(B45&gt;0,1,0))</f>
      </c>
      <c r="C71" s="33">
        <f>IF('multi-step tree'!C20="","",IF(C45&gt;0,1,0))</f>
      </c>
      <c r="D71" s="33">
        <f>IF('multi-step tree'!D20="","",IF(D45&gt;0,1,0))</f>
      </c>
      <c r="E71" s="33">
        <f>IF('multi-step tree'!E20="","",IF(E45&gt;0,1,0))</f>
      </c>
      <c r="F71" s="33">
        <f>IF('multi-step tree'!F20="","",IF(F45&gt;0,1,0))</f>
      </c>
      <c r="G71" s="33">
        <f>IF('multi-step tree'!G20="","",IF(G45&gt;0,1,0))</f>
      </c>
      <c r="H71" s="33">
        <f>IF('multi-step tree'!H20="","",IF(H45&gt;0,1,0))</f>
      </c>
      <c r="I71" s="33">
        <f>IF('multi-step tree'!I20="","",IF(I45&gt;0,1,0))</f>
        <v>0</v>
      </c>
      <c r="J71" s="33">
        <f>IF('multi-step tree'!J20="","",IF(J45&gt;0,1,0))</f>
      </c>
      <c r="K71" s="33">
        <f>IF('multi-step tree'!K20="","",IF(K45&gt;0,1,0))</f>
        <v>0</v>
      </c>
    </row>
    <row r="72" spans="2:11" ht="12.75">
      <c r="B72" s="33">
        <f>IF('multi-step tree'!B21="","",IF(B46&gt;0,1,0))</f>
      </c>
      <c r="C72" s="33">
        <f>IF('multi-step tree'!C21="","",IF(C46&gt;0,1,0))</f>
      </c>
      <c r="D72" s="33">
        <f>IF('multi-step tree'!D21="","",IF(D46&gt;0,1,0))</f>
      </c>
      <c r="E72" s="33">
        <f>IF('multi-step tree'!E21="","",IF(E46&gt;0,1,0))</f>
      </c>
      <c r="F72" s="33">
        <f>IF('multi-step tree'!F21="","",IF(F46&gt;0,1,0))</f>
      </c>
      <c r="G72" s="33">
        <f>IF('multi-step tree'!G21="","",IF(G46&gt;0,1,0))</f>
      </c>
      <c r="H72" s="33">
        <f>IF('multi-step tree'!H21="","",IF(H46&gt;0,1,0))</f>
      </c>
      <c r="I72" s="33">
        <f>IF('multi-step tree'!I21="","",IF(I46&gt;0,1,0))</f>
      </c>
      <c r="J72" s="33">
        <f>IF('multi-step tree'!J21="","",IF(J46&gt;0,1,0))</f>
        <v>0</v>
      </c>
      <c r="K72" s="33">
        <f>IF('multi-step tree'!K21="","",IF(K46&gt;0,1,0))</f>
      </c>
    </row>
    <row r="73" spans="2:11" ht="12.75">
      <c r="B73" s="33">
        <f>IF('multi-step tree'!B22="","",IF(B47&gt;0,1,0))</f>
      </c>
      <c r="C73" s="33">
        <f>IF('multi-step tree'!C22="","",IF(C47&gt;0,1,0))</f>
      </c>
      <c r="D73" s="33">
        <f>IF('multi-step tree'!D22="","",IF(D47&gt;0,1,0))</f>
      </c>
      <c r="E73" s="33">
        <f>IF('multi-step tree'!E22="","",IF(E47&gt;0,1,0))</f>
      </c>
      <c r="F73" s="33">
        <f>IF('multi-step tree'!F22="","",IF(F47&gt;0,1,0))</f>
      </c>
      <c r="G73" s="33">
        <f>IF('multi-step tree'!G22="","",IF(G47&gt;0,1,0))</f>
      </c>
      <c r="H73" s="33">
        <f>IF('multi-step tree'!H22="","",IF(H47&gt;0,1,0))</f>
      </c>
      <c r="I73" s="33">
        <f>IF('multi-step tree'!I22="","",IF(I47&gt;0,1,0))</f>
      </c>
      <c r="J73" s="33">
        <f>IF('multi-step tree'!J22="","",IF(J47&gt;0,1,0))</f>
      </c>
      <c r="K73" s="33">
        <f>IF('multi-step tree'!K22="","",IF(K47&gt;0,1,0))</f>
        <v>0</v>
      </c>
    </row>
    <row r="74" spans="2:11" ht="12.75"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6" spans="1:3" ht="12.75">
      <c r="A76" s="2" t="s">
        <v>89</v>
      </c>
      <c r="B76" s="2"/>
      <c r="C76" s="2"/>
    </row>
    <row r="77" spans="2:13" ht="12.75">
      <c r="B77" s="33">
        <f>IF('multi-step tree'!B52="","",MAX('Naive Equity Val'!B78+(p*C76+(1-p)*C78)*EXP(-rf),0))</f>
      </c>
      <c r="C77" s="33">
        <f>IF('multi-step tree'!C52="","",MAX('Naive Equity Val'!C78+(p*D76+(1-p)*D78)*EXP(-rf),0))</f>
      </c>
      <c r="D77" s="33">
        <f>IF('multi-step tree'!D52="","",MAX('Naive Equity Val'!D78+(p*E76+(1-p)*E78)*EXP(-rf),0))</f>
      </c>
      <c r="E77" s="33">
        <f>IF('multi-step tree'!E52="","",MAX('Naive Equity Val'!E78+(p*F76+(1-p)*F78)*EXP(-rf),0))</f>
      </c>
      <c r="F77" s="33">
        <f>IF('multi-step tree'!F52="","",MAX('Naive Equity Val'!F78+(p*G76+(1-p)*G78)*EXP(-rf),0))</f>
      </c>
      <c r="G77" s="33">
        <f>IF('multi-step tree'!G52="","",MAX('Naive Equity Val'!G78+(p*H76+(1-p)*H78)*EXP(-rf),0))</f>
      </c>
      <c r="H77" s="33">
        <f>IF('multi-step tree'!H52="","",MAX('Naive Equity Val'!H78+(p*I76+(1-p)*I78)*EXP(-rf),0))</f>
      </c>
      <c r="I77" s="33">
        <f>IF('multi-step tree'!I52="","",MAX('Naive Equity Val'!I78+(p*J76+(1-p)*J78)*EXP(-rf),0))</f>
      </c>
      <c r="J77" s="33">
        <f>IF('multi-step tree'!J52="","",MAX('Naive Equity Val'!J78+(p*K76+(1-p)*K78)*EXP(-rf),0))</f>
      </c>
      <c r="K77" s="33">
        <f>IF('multi-step tree'!K52="","",MAX('Naive Equity Val'!K78,0))</f>
      </c>
      <c r="M77" s="33"/>
    </row>
    <row r="78" spans="2:13" ht="12.75">
      <c r="B78" s="33">
        <f>IF('multi-step tree'!B53="","",MAX('Naive Equity Val'!B79+(p*C77+(1-p)*C79)*EXP(-rf),0))</f>
      </c>
      <c r="C78" s="33">
        <f>IF('multi-step tree'!C53="","",MAX('Naive Equity Val'!C79+(p*D77+(1-p)*D79)*EXP(-rf),0))</f>
      </c>
      <c r="D78" s="33">
        <f>IF('multi-step tree'!D53="","",MAX('Naive Equity Val'!D79+(p*E77+(1-p)*E79)*EXP(-rf),0))</f>
      </c>
      <c r="E78" s="33">
        <f>IF('multi-step tree'!E53="","",MAX('Naive Equity Val'!E79+(p*F77+(1-p)*F79)*EXP(-rf),0))</f>
      </c>
      <c r="F78" s="33">
        <f>IF('multi-step tree'!F53="","",MAX('Naive Equity Val'!F79+(p*G77+(1-p)*G79)*EXP(-rf),0))</f>
      </c>
      <c r="G78" s="33">
        <f>IF('multi-step tree'!G53="","",MAX('Naive Equity Val'!G79+(p*H77+(1-p)*H79)*EXP(-rf),0))</f>
      </c>
      <c r="H78" s="33">
        <f>IF('multi-step tree'!H53="","",MAX('Naive Equity Val'!H79+(p*I77+(1-p)*I79)*EXP(-rf),0))</f>
      </c>
      <c r="I78" s="33">
        <f>IF('multi-step tree'!I53="","",MAX('Naive Equity Val'!I79+(p*J77+(1-p)*J79)*EXP(-rf),0))</f>
      </c>
      <c r="J78" s="33">
        <f>IF('multi-step tree'!J53="","",MAX('Naive Equity Val'!J79+(p*K77+(1-p)*K79)*EXP(-rf),0))</f>
      </c>
      <c r="K78" s="33">
        <f>IF('multi-step tree'!K53="","",MAX('Naive Equity Val'!K79,0))</f>
      </c>
      <c r="M78" s="33"/>
    </row>
    <row r="79" spans="2:11" ht="12.75">
      <c r="B79" s="33">
        <f>IF('multi-step tree'!B54="","",IF(B55=Abandonment!B30,"SAME",B55))</f>
      </c>
      <c r="C79" s="33">
        <f>IF('multi-step tree'!C54="","",IF(C55=Abandonment!C30,"SAME",C55))</f>
      </c>
      <c r="D79" s="33">
        <f>IF('multi-step tree'!D54="","",IF(D55=Abandonment!D30,"SAME",D55))</f>
      </c>
      <c r="E79" s="33">
        <f>IF('multi-step tree'!E54="","",IF(E55=Abandonment!E30,"SAME",E55))</f>
      </c>
      <c r="F79" s="33">
        <f>IF('multi-step tree'!F54="","",IF(F55=Abandonment!F30,"SAME",F55))</f>
      </c>
      <c r="G79" s="33">
        <f>IF('multi-step tree'!G54="","",IF(G55=Abandonment!G30,"SAME",G55))</f>
      </c>
      <c r="H79" s="33">
        <f>IF('multi-step tree'!H54="","",IF(H55=Abandonment!H30,"SAME",H55))</f>
      </c>
      <c r="I79" s="33">
        <f>IF('multi-step tree'!I54="","",IF(I55=Abandonment!I30,"SAME",I55))</f>
      </c>
      <c r="J79" s="33">
        <f>IF('multi-step tree'!J54="","",IF(J55=Abandonment!J30,"SAME",J55))</f>
      </c>
      <c r="K79" s="33" t="str">
        <f>IF('multi-step tree'!K54="","",IF(K55=Abandonment!K30,"SAME",K55))</f>
        <v>SAME</v>
      </c>
    </row>
    <row r="80" spans="2:11" ht="12.75">
      <c r="B80" s="33">
        <f>IF('multi-step tree'!B55="","",IF(B56=Abandonment!B31,"SAME",B56))</f>
      </c>
      <c r="C80" s="33">
        <f>IF('multi-step tree'!C55="","",IF(C56=Abandonment!C31,"SAME",C56))</f>
      </c>
      <c r="D80" s="33">
        <f>IF('multi-step tree'!D55="","",IF(D56=Abandonment!D31,"SAME",D56))</f>
      </c>
      <c r="E80" s="33">
        <f>IF('multi-step tree'!E55="","",IF(E56=Abandonment!E31,"SAME",E56))</f>
      </c>
      <c r="F80" s="33">
        <f>IF('multi-step tree'!F55="","",IF(F56=Abandonment!F31,"SAME",F56))</f>
      </c>
      <c r="G80" s="33">
        <f>IF('multi-step tree'!G55="","",IF(G56=Abandonment!G31,"SAME",G56))</f>
      </c>
      <c r="H80" s="33">
        <f>IF('multi-step tree'!H55="","",IF(H56=Abandonment!H31,"SAME",H56))</f>
      </c>
      <c r="I80" s="33">
        <f>IF('multi-step tree'!I55="","",IF(I56=Abandonment!I31,"SAME",I56))</f>
      </c>
      <c r="J80" s="33" t="str">
        <f>IF('multi-step tree'!J55="","",IF(J56=Abandonment!J31,"SAME",J56))</f>
        <v>SAME</v>
      </c>
      <c r="K80" s="33">
        <f>IF('multi-step tree'!K55="","",IF(K56=Abandonment!K31,"SAME",K56))</f>
      </c>
    </row>
    <row r="81" spans="2:11" ht="12.75">
      <c r="B81" s="33">
        <f>IF('multi-step tree'!B56="","",IF(B57=Abandonment!B32,"SAME",B57))</f>
      </c>
      <c r="C81" s="33">
        <f>IF('multi-step tree'!C56="","",IF(C57=Abandonment!C32,"SAME",C57))</f>
      </c>
      <c r="D81" s="33">
        <f>IF('multi-step tree'!D56="","",IF(D57=Abandonment!D32,"SAME",D57))</f>
      </c>
      <c r="E81" s="33">
        <f>IF('multi-step tree'!E56="","",IF(E57=Abandonment!E32,"SAME",E57))</f>
      </c>
      <c r="F81" s="33">
        <f>IF('multi-step tree'!F56="","",IF(F57=Abandonment!F32,"SAME",F57))</f>
      </c>
      <c r="G81" s="33">
        <f>IF('multi-step tree'!G56="","",IF(G57=Abandonment!G32,"SAME",G57))</f>
      </c>
      <c r="H81" s="33">
        <f>IF('multi-step tree'!H56="","",IF(H57=Abandonment!H32,"SAME",H57))</f>
      </c>
      <c r="I81" s="33" t="str">
        <f>IF('multi-step tree'!I56="","",IF(I57=Abandonment!I32,"SAME",I57))</f>
        <v>SAME</v>
      </c>
      <c r="J81" s="33">
        <f>IF('multi-step tree'!J56="","",IF(J57=Abandonment!J32,"SAME",J57))</f>
      </c>
      <c r="K81" s="33" t="str">
        <f>IF('multi-step tree'!K56="","",IF(K57=Abandonment!K32,"SAME",K57))</f>
        <v>SAME</v>
      </c>
    </row>
    <row r="82" spans="2:11" ht="12.75">
      <c r="B82" s="33">
        <f>IF('multi-step tree'!B57="","",IF(B58=Abandonment!B33,"SAME",B58))</f>
      </c>
      <c r="C82" s="33">
        <f>IF('multi-step tree'!C57="","",IF(C58=Abandonment!C33,"SAME",C58))</f>
      </c>
      <c r="D82" s="33">
        <f>IF('multi-step tree'!D57="","",IF(D58=Abandonment!D33,"SAME",D58))</f>
      </c>
      <c r="E82" s="33">
        <f>IF('multi-step tree'!E57="","",IF(E58=Abandonment!E33,"SAME",E58))</f>
      </c>
      <c r="F82" s="33">
        <f>IF('multi-step tree'!F57="","",IF(F58=Abandonment!F33,"SAME",F58))</f>
      </c>
      <c r="G82" s="33">
        <f>IF('multi-step tree'!G57="","",IF(G58=Abandonment!G33,"SAME",G58))</f>
      </c>
      <c r="H82" s="33" t="str">
        <f>IF('multi-step tree'!H57="","",IF(H58=Abandonment!H33,"SAME",H58))</f>
        <v>SAME</v>
      </c>
      <c r="I82" s="33">
        <f>IF('multi-step tree'!I57="","",IF(I58=Abandonment!I33,"SAME",I58))</f>
      </c>
      <c r="J82" s="33" t="str">
        <f>IF('multi-step tree'!J57="","",IF(J58=Abandonment!J33,"SAME",J58))</f>
        <v>SAME</v>
      </c>
      <c r="K82" s="33">
        <f>IF('multi-step tree'!K57="","",IF(K58=Abandonment!K33,"SAME",K58))</f>
      </c>
    </row>
    <row r="83" spans="2:11" ht="12.75">
      <c r="B83" s="33">
        <f>IF('multi-step tree'!B58="","",IF(B59=Abandonment!B34,"SAME",B59))</f>
      </c>
      <c r="C83" s="33">
        <f>IF('multi-step tree'!C58="","",IF(C59=Abandonment!C34,"SAME",C59))</f>
      </c>
      <c r="D83" s="33">
        <f>IF('multi-step tree'!D58="","",IF(D59=Abandonment!D34,"SAME",D59))</f>
      </c>
      <c r="E83" s="33">
        <f>IF('multi-step tree'!E58="","",IF(E59=Abandonment!E34,"SAME",E59))</f>
      </c>
      <c r="F83" s="33">
        <f>IF('multi-step tree'!F58="","",IF(F59=Abandonment!F34,"SAME",F59))</f>
      </c>
      <c r="G83" s="33" t="str">
        <f>IF('multi-step tree'!G58="","",IF(G59=Abandonment!G34,"SAME",G59))</f>
        <v>SAME</v>
      </c>
      <c r="H83" s="33">
        <f>IF('multi-step tree'!H58="","",IF(H59=Abandonment!H34,"SAME",H59))</f>
      </c>
      <c r="I83" s="33" t="str">
        <f>IF('multi-step tree'!I58="","",IF(I59=Abandonment!I34,"SAME",I59))</f>
        <v>SAME</v>
      </c>
      <c r="J83" s="33">
        <f>IF('multi-step tree'!J58="","",IF(J59=Abandonment!J34,"SAME",J59))</f>
      </c>
      <c r="K83" s="33" t="str">
        <f>IF('multi-step tree'!K58="","",IF(K59=Abandonment!K34,"SAME",K59))</f>
        <v>SAME</v>
      </c>
    </row>
    <row r="84" spans="2:11" ht="12.75">
      <c r="B84" s="33">
        <f>IF('multi-step tree'!B59="","",IF(B60=Abandonment!B35,"SAME",B60))</f>
      </c>
      <c r="C84" s="33">
        <f>IF('multi-step tree'!C59="","",IF(C60=Abandonment!C35,"SAME",C60))</f>
      </c>
      <c r="D84" s="33">
        <f>IF('multi-step tree'!D59="","",IF(D60=Abandonment!D35,"SAME",D60))</f>
      </c>
      <c r="E84" s="33">
        <f>IF('multi-step tree'!E59="","",IF(E60=Abandonment!E35,"SAME",E60))</f>
      </c>
      <c r="F84" s="33" t="str">
        <f>IF('multi-step tree'!F59="","",IF(F60=Abandonment!F35,"SAME",F60))</f>
        <v>SAME</v>
      </c>
      <c r="G84" s="33">
        <f>IF('multi-step tree'!G59="","",IF(G60=Abandonment!G35,"SAME",G60))</f>
      </c>
      <c r="H84" s="33" t="str">
        <f>IF('multi-step tree'!H59="","",IF(H60=Abandonment!H35,"SAME",H60))</f>
        <v>SAME</v>
      </c>
      <c r="I84" s="33">
        <f>IF('multi-step tree'!I59="","",IF(I60=Abandonment!I35,"SAME",I60))</f>
      </c>
      <c r="J84" s="33" t="str">
        <f>IF('multi-step tree'!J59="","",IF(J60=Abandonment!J35,"SAME",J60))</f>
        <v>SAME</v>
      </c>
      <c r="K84" s="33">
        <f>IF('multi-step tree'!K59="","",IF(K60=Abandonment!K35,"SAME",K60))</f>
      </c>
    </row>
    <row r="85" spans="1:11" ht="12.75">
      <c r="A85" s="4"/>
      <c r="B85" s="33">
        <f>IF('multi-step tree'!B60="","",IF(B61=Abandonment!B36,"SAME",B61))</f>
      </c>
      <c r="C85" s="33">
        <f>IF('multi-step tree'!C60="","",IF(C61=Abandonment!C36,"SAME",C61))</f>
      </c>
      <c r="D85" s="33">
        <f>IF('multi-step tree'!D60="","",IF(D61=Abandonment!D36,"SAME",D61))</f>
      </c>
      <c r="E85" s="33" t="str">
        <f>IF('multi-step tree'!E60="","",IF(E61=Abandonment!E36,"SAME",E61))</f>
        <v>SAME</v>
      </c>
      <c r="F85" s="33">
        <f>IF('multi-step tree'!F60="","",IF(F61=Abandonment!F36,"SAME",F61))</f>
      </c>
      <c r="G85" s="33" t="str">
        <f>IF('multi-step tree'!G60="","",IF(G61=Abandonment!G36,"SAME",G61))</f>
        <v>SAME</v>
      </c>
      <c r="H85" s="33">
        <f>IF('multi-step tree'!H60="","",IF(H61=Abandonment!H36,"SAME",H61))</f>
      </c>
      <c r="I85" s="33" t="str">
        <f>IF('multi-step tree'!I60="","",IF(I61=Abandonment!I36,"SAME",I61))</f>
        <v>SAME</v>
      </c>
      <c r="J85" s="33">
        <f>IF('multi-step tree'!J60="","",IF(J61=Abandonment!J36,"SAME",J61))</f>
      </c>
      <c r="K85" s="33" t="str">
        <f>IF('multi-step tree'!K60="","",IF(K61=Abandonment!K36,"SAME",K61))</f>
        <v>SAME</v>
      </c>
    </row>
    <row r="86" spans="2:11" ht="12.75">
      <c r="B86" s="33">
        <f>IF('multi-step tree'!B61="","",IF(B62=Abandonment!B37,"SAME",B62))</f>
      </c>
      <c r="C86" s="33">
        <f>IF('multi-step tree'!C61="","",IF(C62=Abandonment!C37,"SAME",C62))</f>
      </c>
      <c r="D86" s="33" t="str">
        <f>IF('multi-step tree'!D61="","",IF(D62=Abandonment!D37,"SAME",D62))</f>
        <v>SAME</v>
      </c>
      <c r="E86" s="33">
        <f>IF('multi-step tree'!E61="","",IF(E62=Abandonment!E37,"SAME",E62))</f>
      </c>
      <c r="F86" s="33" t="str">
        <f>IF('multi-step tree'!F61="","",IF(F62=Abandonment!F37,"SAME",F62))</f>
        <v>SAME</v>
      </c>
      <c r="G86" s="33">
        <f>IF('multi-step tree'!G61="","",IF(G62=Abandonment!G37,"SAME",G62))</f>
      </c>
      <c r="H86" s="33" t="str">
        <f>IF('multi-step tree'!H61="","",IF(H62=Abandonment!H37,"SAME",H62))</f>
        <v>SAME</v>
      </c>
      <c r="I86" s="33">
        <f>IF('multi-step tree'!I61="","",IF(I62=Abandonment!I37,"SAME",I62))</f>
      </c>
      <c r="J86" s="33" t="str">
        <f>IF('multi-step tree'!J61="","",IF(J62=Abandonment!J37,"SAME",J62))</f>
        <v>SAME</v>
      </c>
      <c r="K86" s="33">
        <f>IF('multi-step tree'!K61="","",IF(K62=Abandonment!K37,"SAME",K62))</f>
      </c>
    </row>
    <row r="87" spans="2:11" ht="12.75">
      <c r="B87" s="33">
        <f>IF('multi-step tree'!B62="","",IF(B63=Abandonment!B38,"SAME",B63))</f>
      </c>
      <c r="C87" s="33" t="str">
        <f>IF('multi-step tree'!C62="","",IF(C63=Abandonment!C38,"SAME",C63))</f>
        <v>SAME</v>
      </c>
      <c r="D87" s="33">
        <f>IF('multi-step tree'!D62="","",IF(D63=Abandonment!D38,"SAME",D63))</f>
      </c>
      <c r="E87" s="33" t="str">
        <f>IF('multi-step tree'!E62="","",IF(E63=Abandonment!E38,"SAME",E63))</f>
        <v>SAME</v>
      </c>
      <c r="F87" s="33">
        <f>IF('multi-step tree'!F62="","",IF(F63=Abandonment!F38,"SAME",F63))</f>
      </c>
      <c r="G87" s="33" t="str">
        <f>IF('multi-step tree'!G62="","",IF(G63=Abandonment!G38,"SAME",G63))</f>
        <v>SAME</v>
      </c>
      <c r="H87" s="33">
        <f>IF('multi-step tree'!H62="","",IF(H63=Abandonment!H38,"SAME",H63))</f>
      </c>
      <c r="I87" s="33" t="str">
        <f>IF('multi-step tree'!I62="","",IF(I63=Abandonment!I38,"SAME",I63))</f>
        <v>SAME</v>
      </c>
      <c r="J87" s="33">
        <f>IF('multi-step tree'!J62="","",IF(J63=Abandonment!J38,"SAME",J63))</f>
      </c>
      <c r="K87" s="33" t="str">
        <f>IF('multi-step tree'!K62="","",IF(K63=Abandonment!K38,"SAME",K63))</f>
        <v>SAME</v>
      </c>
    </row>
    <row r="88" spans="2:11" ht="12.75">
      <c r="B88" s="33" t="str">
        <f>IF('multi-step tree'!B63="","",IF(B64=Abandonment!B39,"SAME",B64))</f>
        <v>SAME</v>
      </c>
      <c r="C88" s="33">
        <f>IF('multi-step tree'!C63="","",IF(C64=Abandonment!C39,"SAME",C64))</f>
      </c>
      <c r="D88" s="33" t="str">
        <f>IF('multi-step tree'!D63="","",IF(D64=Abandonment!D39,"SAME",D64))</f>
        <v>SAME</v>
      </c>
      <c r="E88" s="33">
        <f>IF('multi-step tree'!E63="","",IF(E64=Abandonment!E39,"SAME",E64))</f>
      </c>
      <c r="F88" s="33" t="str">
        <f>IF('multi-step tree'!F63="","",IF(F64=Abandonment!F39,"SAME",F64))</f>
        <v>SAME</v>
      </c>
      <c r="G88" s="33">
        <f>IF('multi-step tree'!G63="","",IF(G64=Abandonment!G39,"SAME",G64))</f>
      </c>
      <c r="H88" s="33" t="str">
        <f>IF('multi-step tree'!H63="","",IF(H64=Abandonment!H39,"SAME",H64))</f>
        <v>SAME</v>
      </c>
      <c r="I88" s="33">
        <f>IF('multi-step tree'!I63="","",IF(I64=Abandonment!I39,"SAME",I64))</f>
      </c>
      <c r="J88" s="33" t="str">
        <f>IF('multi-step tree'!J63="","",IF(J64=Abandonment!J39,"SAME",J64))</f>
        <v>SAME</v>
      </c>
      <c r="K88" s="33">
        <f>IF('multi-step tree'!K63="","",IF(K64=Abandonment!K39,"SAME",K64))</f>
      </c>
    </row>
    <row r="89" spans="2:11" ht="12.75">
      <c r="B89" s="33">
        <f>IF('multi-step tree'!B64="","",IF(B65=Abandonment!B40,"SAME",B65))</f>
      </c>
      <c r="C89" s="33">
        <f>IF('multi-step tree'!C64="","",IF(C65=Abandonment!C40,"SAME",C65))</f>
        <v>0</v>
      </c>
      <c r="D89" s="33">
        <f>IF('multi-step tree'!D64="","",IF(D65=Abandonment!D40,"SAME",D65))</f>
      </c>
      <c r="E89" s="33" t="str">
        <f>IF('multi-step tree'!E64="","",IF(E65=Abandonment!E40,"SAME",E65))</f>
        <v>SAME</v>
      </c>
      <c r="F89" s="33">
        <f>IF('multi-step tree'!F64="","",IF(F65=Abandonment!F40,"SAME",F65))</f>
      </c>
      <c r="G89" s="33" t="str">
        <f>IF('multi-step tree'!G64="","",IF(G65=Abandonment!G40,"SAME",G65))</f>
        <v>SAME</v>
      </c>
      <c r="H89" s="33">
        <f>IF('multi-step tree'!H64="","",IF(H65=Abandonment!H40,"SAME",H65))</f>
      </c>
      <c r="I89" s="33" t="str">
        <f>IF('multi-step tree'!I64="","",IF(I65=Abandonment!I40,"SAME",I65))</f>
        <v>SAME</v>
      </c>
      <c r="J89" s="33">
        <f>IF('multi-step tree'!J64="","",IF(J65=Abandonment!J40,"SAME",J65))</f>
      </c>
      <c r="K89" s="33">
        <f>IF('multi-step tree'!K64="","",IF(K65=Abandonment!K40,"SAME",K65))</f>
        <v>0</v>
      </c>
    </row>
    <row r="90" spans="2:11" ht="12.75">
      <c r="B90" s="33">
        <f>IF('multi-step tree'!B65="","",IF(B66=Abandonment!B41,"SAME",B66))</f>
      </c>
      <c r="C90" s="33">
        <f>IF('multi-step tree'!C65="","",IF(C66=Abandonment!C41,"SAME",C66))</f>
      </c>
      <c r="D90" s="33">
        <f>IF('multi-step tree'!D65="","",IF(D66=Abandonment!D41,"SAME",D66))</f>
        <v>0</v>
      </c>
      <c r="E90" s="33">
        <f>IF('multi-step tree'!E65="","",IF(E66=Abandonment!E41,"SAME",E66))</f>
      </c>
      <c r="F90" s="33">
        <f>IF('multi-step tree'!F65="","",IF(F66=Abandonment!F41,"SAME",F66))</f>
        <v>0</v>
      </c>
      <c r="G90" s="33">
        <f>IF('multi-step tree'!G65="","",IF(G66=Abandonment!G41,"SAME",G66))</f>
      </c>
      <c r="H90" s="33">
        <f>IF('multi-step tree'!H65="","",IF(H66=Abandonment!H41,"SAME",H66))</f>
        <v>0</v>
      </c>
      <c r="I90" s="33">
        <f>IF('multi-step tree'!I65="","",IF(I66=Abandonment!I41,"SAME",I66))</f>
      </c>
      <c r="J90" s="33">
        <f>IF('multi-step tree'!J65="","",IF(J66=Abandonment!J41,"SAME",J66))</f>
        <v>0</v>
      </c>
      <c r="K90" s="33">
        <f>IF('multi-step tree'!K65="","",IF(K66=Abandonment!K41,"SAME",K66))</f>
      </c>
    </row>
    <row r="91" spans="2:11" ht="12.75">
      <c r="B91" s="33">
        <f>IF('multi-step tree'!B66="","",IF(B67=Abandonment!B42,"SAME",B67))</f>
      </c>
      <c r="C91" s="33">
        <f>IF('multi-step tree'!C66="","",IF(C67=Abandonment!C42,"SAME",C67))</f>
      </c>
      <c r="D91" s="33">
        <f>IF('multi-step tree'!D66="","",IF(D67=Abandonment!D42,"SAME",D67))</f>
      </c>
      <c r="E91" s="33" t="str">
        <f>IF('multi-step tree'!E66="","",IF(E67=Abandonment!E42,"SAME",E67))</f>
        <v>SAME</v>
      </c>
      <c r="F91" s="33">
        <f>IF('multi-step tree'!F66="","",IF(F67=Abandonment!F42,"SAME",F67))</f>
      </c>
      <c r="G91" s="33" t="str">
        <f>IF('multi-step tree'!G66="","",IF(G67=Abandonment!G42,"SAME",G67))</f>
        <v>SAME</v>
      </c>
      <c r="H91" s="33">
        <f>IF('multi-step tree'!H66="","",IF(H67=Abandonment!H42,"SAME",H67))</f>
      </c>
      <c r="I91" s="33" t="str">
        <f>IF('multi-step tree'!I66="","",IF(I67=Abandonment!I42,"SAME",I67))</f>
        <v>SAME</v>
      </c>
      <c r="J91" s="33">
        <f>IF('multi-step tree'!J66="","",IF(J67=Abandonment!J42,"SAME",J67))</f>
      </c>
      <c r="K91" s="33" t="str">
        <f>IF('multi-step tree'!K66="","",IF(K67=Abandonment!K42,"SAME",K67))</f>
        <v>SAME</v>
      </c>
    </row>
    <row r="92" spans="2:11" ht="12.75">
      <c r="B92" s="33">
        <f>IF('multi-step tree'!B67="","",IF(B68=Abandonment!B43,"SAME",B68))</f>
      </c>
      <c r="C92" s="33">
        <f>IF('multi-step tree'!C67="","",IF(C68=Abandonment!C43,"SAME",C68))</f>
      </c>
      <c r="D92" s="33">
        <f>IF('multi-step tree'!D67="","",IF(D68=Abandonment!D43,"SAME",D68))</f>
      </c>
      <c r="E92" s="33">
        <f>IF('multi-step tree'!E67="","",IF(E68=Abandonment!E43,"SAME",E68))</f>
      </c>
      <c r="F92" s="33" t="str">
        <f>IF('multi-step tree'!F67="","",IF(F68=Abandonment!F43,"SAME",F68))</f>
        <v>SAME</v>
      </c>
      <c r="G92" s="33">
        <f>IF('multi-step tree'!G67="","",IF(G68=Abandonment!G43,"SAME",G68))</f>
      </c>
      <c r="H92" s="33" t="str">
        <f>IF('multi-step tree'!H67="","",IF(H68=Abandonment!H43,"SAME",H68))</f>
        <v>SAME</v>
      </c>
      <c r="I92" s="33">
        <f>IF('multi-step tree'!I67="","",IF(I68=Abandonment!I43,"SAME",I68))</f>
      </c>
      <c r="J92" s="33" t="str">
        <f>IF('multi-step tree'!J67="","",IF(J68=Abandonment!J43,"SAME",J68))</f>
        <v>SAME</v>
      </c>
      <c r="K92" s="33">
        <f>IF('multi-step tree'!K67="","",IF(K68=Abandonment!K43,"SAME",K68))</f>
      </c>
    </row>
    <row r="93" spans="2:11" ht="12.75">
      <c r="B93" s="33">
        <f>IF('multi-step tree'!B68="","",IF(B69=Abandonment!B44,"SAME",B69))</f>
      </c>
      <c r="C93" s="33">
        <f>IF('multi-step tree'!C68="","",IF(C69=Abandonment!C44,"SAME",C69))</f>
      </c>
      <c r="D93" s="33">
        <f>IF('multi-step tree'!D68="","",IF(D69=Abandonment!D44,"SAME",D69))</f>
      </c>
      <c r="E93" s="33">
        <f>IF('multi-step tree'!E68="","",IF(E69=Abandonment!E44,"SAME",E69))</f>
      </c>
      <c r="F93" s="33">
        <f>IF('multi-step tree'!F68="","",IF(F69=Abandonment!F44,"SAME",F69))</f>
      </c>
      <c r="G93" s="33" t="str">
        <f>IF('multi-step tree'!G68="","",IF(G69=Abandonment!G44,"SAME",G69))</f>
        <v>SAME</v>
      </c>
      <c r="H93" s="33">
        <f>IF('multi-step tree'!H68="","",IF(H69=Abandonment!H44,"SAME",H69))</f>
      </c>
      <c r="I93" s="33" t="str">
        <f>IF('multi-step tree'!I68="","",IF(I69=Abandonment!I44,"SAME",I69))</f>
        <v>SAME</v>
      </c>
      <c r="J93" s="33">
        <f>IF('multi-step tree'!J68="","",IF(J69=Abandonment!J44,"SAME",J69))</f>
      </c>
      <c r="K93" s="33" t="str">
        <f>IF('multi-step tree'!K68="","",IF(K69=Abandonment!K44,"SAME",K69))</f>
        <v>SAME</v>
      </c>
    </row>
    <row r="94" spans="2:11" ht="12.75">
      <c r="B94" s="33">
        <f>IF('multi-step tree'!B69="","",IF(B70=Abandonment!B45,"SAME",B70))</f>
      </c>
      <c r="C94" s="33">
        <f>IF('multi-step tree'!C69="","",IF(C70=Abandonment!C45,"SAME",C70))</f>
      </c>
      <c r="D94" s="33">
        <f>IF('multi-step tree'!D69="","",IF(D70=Abandonment!D45,"SAME",D70))</f>
      </c>
      <c r="E94" s="33">
        <f>IF('multi-step tree'!E69="","",IF(E70=Abandonment!E45,"SAME",E70))</f>
      </c>
      <c r="F94" s="33">
        <f>IF('multi-step tree'!F69="","",IF(F70=Abandonment!F45,"SAME",F70))</f>
      </c>
      <c r="G94" s="33">
        <f>IF('multi-step tree'!G69="","",IF(G70=Abandonment!G45,"SAME",G70))</f>
      </c>
      <c r="H94" s="33" t="str">
        <f>IF('multi-step tree'!H69="","",IF(H70=Abandonment!H45,"SAME",H70))</f>
        <v>SAME</v>
      </c>
      <c r="I94" s="33">
        <f>IF('multi-step tree'!I69="","",IF(I70=Abandonment!I45,"SAME",I70))</f>
      </c>
      <c r="J94" s="33" t="str">
        <f>IF('multi-step tree'!J69="","",IF(J70=Abandonment!J45,"SAME",J70))</f>
        <v>SAME</v>
      </c>
      <c r="K94" s="33">
        <f>IF('multi-step tree'!K69="","",IF(K70=Abandonment!K45,"SAME",K70))</f>
      </c>
    </row>
    <row r="95" spans="2:11" ht="12.75">
      <c r="B95" s="33">
        <f>IF('multi-step tree'!B70="","",IF(B71=Abandonment!B46,"SAME",B71))</f>
      </c>
      <c r="C95" s="33">
        <f>IF('multi-step tree'!C70="","",IF(C71=Abandonment!C46,"SAME",C71))</f>
      </c>
      <c r="D95" s="33">
        <f>IF('multi-step tree'!D70="","",IF(D71=Abandonment!D46,"SAME",D71))</f>
      </c>
      <c r="E95" s="33">
        <f>IF('multi-step tree'!E70="","",IF(E71=Abandonment!E46,"SAME",E71))</f>
      </c>
      <c r="F95" s="33">
        <f>IF('multi-step tree'!F70="","",IF(F71=Abandonment!F46,"SAME",F71))</f>
      </c>
      <c r="G95" s="33">
        <f>IF('multi-step tree'!G70="","",IF(G71=Abandonment!G46,"SAME",G71))</f>
      </c>
      <c r="H95" s="33">
        <f>IF('multi-step tree'!H70="","",IF(H71=Abandonment!H46,"SAME",H71))</f>
      </c>
      <c r="I95" s="33" t="str">
        <f>IF('multi-step tree'!I70="","",IF(I71=Abandonment!I46,"SAME",I71))</f>
        <v>SAME</v>
      </c>
      <c r="J95" s="33">
        <f>IF('multi-step tree'!J70="","",IF(J71=Abandonment!J46,"SAME",J71))</f>
      </c>
      <c r="K95" s="33" t="str">
        <f>IF('multi-step tree'!K70="","",IF(K71=Abandonment!K46,"SAME",K71))</f>
        <v>SAME</v>
      </c>
    </row>
    <row r="96" spans="2:11" ht="12.75">
      <c r="B96" s="33">
        <f>IF('multi-step tree'!B71="","",IF(B72=Abandonment!B47,"SAME",B72))</f>
      </c>
      <c r="C96" s="33">
        <f>IF('multi-step tree'!C71="","",IF(C72=Abandonment!C47,"SAME",C72))</f>
      </c>
      <c r="D96" s="33">
        <f>IF('multi-step tree'!D71="","",IF(D72=Abandonment!D47,"SAME",D72))</f>
      </c>
      <c r="E96" s="33">
        <f>IF('multi-step tree'!E71="","",IF(E72=Abandonment!E47,"SAME",E72))</f>
      </c>
      <c r="F96" s="33">
        <f>IF('multi-step tree'!F71="","",IF(F72=Abandonment!F47,"SAME",F72))</f>
      </c>
      <c r="G96" s="33">
        <f>IF('multi-step tree'!G71="","",IF(G72=Abandonment!G47,"SAME",G72))</f>
      </c>
      <c r="H96" s="33">
        <f>IF('multi-step tree'!H71="","",IF(H72=Abandonment!H47,"SAME",H72))</f>
      </c>
      <c r="I96" s="33">
        <f>IF('multi-step tree'!I71="","",IF(I72=Abandonment!I47,"SAME",I72))</f>
      </c>
      <c r="J96" s="33" t="str">
        <f>IF('multi-step tree'!J71="","",IF(J72=Abandonment!J47,"SAME",J72))</f>
        <v>SAME</v>
      </c>
      <c r="K96" s="33">
        <f>IF('multi-step tree'!K71="","",IF(K72=Abandonment!K47,"SAME",K72))</f>
      </c>
    </row>
    <row r="97" spans="2:11" ht="12.75">
      <c r="B97" s="33">
        <f>IF('multi-step tree'!B72="","",IF(B73=Abandonment!B48,"SAME",B73))</f>
      </c>
      <c r="C97" s="33">
        <f>IF('multi-step tree'!C72="","",IF(C73=Abandonment!C48,"SAME",C73))</f>
      </c>
      <c r="D97" s="33">
        <f>IF('multi-step tree'!D72="","",IF(D73=Abandonment!D48,"SAME",D73))</f>
      </c>
      <c r="E97" s="33">
        <f>IF('multi-step tree'!E72="","",IF(E73=Abandonment!E48,"SAME",E73))</f>
      </c>
      <c r="F97" s="33">
        <f>IF('multi-step tree'!F72="","",IF(F73=Abandonment!F48,"SAME",F73))</f>
      </c>
      <c r="G97" s="33">
        <f>IF('multi-step tree'!G72="","",IF(G73=Abandonment!G48,"SAME",G73))</f>
      </c>
      <c r="H97" s="33">
        <f>IF('multi-step tree'!H72="","",IF(H73=Abandonment!H48,"SAME",H73))</f>
      </c>
      <c r="I97" s="33">
        <f>IF('multi-step tree'!I72="","",IF(I73=Abandonment!I48,"SAME",I73))</f>
      </c>
      <c r="J97" s="33">
        <f>IF('multi-step tree'!J72="","",IF(J73=Abandonment!J48,"SAME",J73))</f>
      </c>
      <c r="K97" s="33" t="str">
        <f>IF('multi-step tree'!K72="","",IF(K73=Abandonment!K48,"SAME",K73))</f>
        <v>SAME</v>
      </c>
    </row>
    <row r="100" spans="1:3" ht="12.75">
      <c r="A100" s="2" t="s">
        <v>90</v>
      </c>
      <c r="B100" s="2"/>
      <c r="C100" s="2"/>
    </row>
    <row r="101" spans="2:13" ht="12.75">
      <c r="B101" s="33">
        <f>IF('multi-step tree'!B4="","",B55*('Naive Debt Val'!$C$1+(p*C100+(1-p)*C102)*EXP(-rf)))</f>
      </c>
      <c r="C101" s="33">
        <f>IF('multi-step tree'!C4="","",C55*('Naive Debt Val'!$C$1+(p*D100+(1-p)*D102)*EXP(-rf)))</f>
      </c>
      <c r="D101" s="33">
        <f>IF('multi-step tree'!D4="","",D55*('Naive Debt Val'!$C$1+(p*E100+(1-p)*E102)*EXP(-rf)))</f>
      </c>
      <c r="E101" s="33">
        <f>IF('multi-step tree'!E4="","",E55*('Naive Debt Val'!$C$1+(p*F100+(1-p)*F102)*EXP(-rf)))</f>
      </c>
      <c r="F101" s="33">
        <f>IF('multi-step tree'!F4="","",F55*('Naive Debt Val'!$C$1+(p*G100+(1-p)*G102)*EXP(-rf)))</f>
      </c>
      <c r="G101" s="33">
        <f>IF('multi-step tree'!G4="","",G55*('Naive Debt Val'!$C$1+(p*H100+(1-p)*H102)*EXP(-rf)))</f>
      </c>
      <c r="H101" s="33">
        <f>IF('multi-step tree'!H4="","",H55*('Naive Debt Val'!$C$1+(p*I100+(1-p)*I102)*EXP(-rf)))</f>
      </c>
      <c r="I101" s="33">
        <f>IF('multi-step tree'!I4="","",I55*('Naive Debt Val'!$C$1+(p*J100+(1-p)*J102)*EXP(-rf)))</f>
      </c>
      <c r="J101" s="33">
        <f>IF('multi-step tree'!J4="","",J55*('Naive Debt Val'!$C$1+(p*K100+(1-p)*K102)*EXP(-rf)))</f>
      </c>
      <c r="K101" s="33">
        <f>IF('multi-step tree'!K4="","",K55*'Naive Debt Val'!$C$1)</f>
        <v>5000000</v>
      </c>
      <c r="M101" s="33"/>
    </row>
    <row r="102" spans="2:13" ht="12.75">
      <c r="B102" s="33">
        <f>IF('multi-step tree'!B5="","",B56*('Naive Debt Val'!$C$1+(p*C101+(1-p)*C103)*EXP(-rf)))</f>
      </c>
      <c r="C102" s="33">
        <f>IF('multi-step tree'!C5="","",C56*('Naive Debt Val'!$C$1+(p*D101+(1-p)*D103)*EXP(-rf)))</f>
      </c>
      <c r="D102" s="33">
        <f>IF('multi-step tree'!D5="","",D56*('Naive Debt Val'!$C$1+(p*E101+(1-p)*E103)*EXP(-rf)))</f>
      </c>
      <c r="E102" s="33">
        <f>IF('multi-step tree'!E5="","",E56*('Naive Debt Val'!$C$1+(p*F101+(1-p)*F103)*EXP(-rf)))</f>
      </c>
      <c r="F102" s="33">
        <f>IF('multi-step tree'!F5="","",F56*('Naive Debt Val'!$C$1+(p*G101+(1-p)*G103)*EXP(-rf)))</f>
      </c>
      <c r="G102" s="33">
        <f>IF('multi-step tree'!G5="","",G56*('Naive Debt Val'!$C$1+(p*H101+(1-p)*H103)*EXP(-rf)))</f>
      </c>
      <c r="H102" s="33">
        <f>IF('multi-step tree'!H5="","",H56*('Naive Debt Val'!$C$1+(p*I101+(1-p)*I103)*EXP(-rf)))</f>
      </c>
      <c r="I102" s="33">
        <f>IF('multi-step tree'!I5="","",I56*('Naive Debt Val'!$C$1+(p*J101+(1-p)*J103)*EXP(-rf)))</f>
      </c>
      <c r="J102" s="33">
        <f>IF('multi-step tree'!J5="","",J56*('Naive Debt Val'!$C$1+(p*K101+(1-p)*K103)*EXP(-rf)))</f>
        <v>9756147.122503571</v>
      </c>
      <c r="K102" s="33">
        <f>IF('multi-step tree'!K5="","",K56*'Naive Debt Val'!$C$1)</f>
      </c>
      <c r="M102" s="33">
        <f>'Net Cash Flow'!J4</f>
      </c>
    </row>
    <row r="103" spans="2:11" ht="12.75">
      <c r="B103" s="33">
        <f>IF('multi-step tree'!B6="","",B57*('Naive Debt Val'!$C$1+(p*C102+(1-p)*C104)*EXP(-rf)))</f>
      </c>
      <c r="C103" s="33">
        <f>IF('multi-step tree'!C6="","",C57*('Naive Debt Val'!$C$1+(p*D102+(1-p)*D104)*EXP(-rf)))</f>
      </c>
      <c r="D103" s="33">
        <f>IF('multi-step tree'!D6="","",D57*('Naive Debt Val'!$C$1+(p*E102+(1-p)*E104)*EXP(-rf)))</f>
      </c>
      <c r="E103" s="33">
        <f>IF('multi-step tree'!E6="","",E57*('Naive Debt Val'!$C$1+(p*F102+(1-p)*F104)*EXP(-rf)))</f>
      </c>
      <c r="F103" s="33">
        <f>IF('multi-step tree'!F6="","",F57*('Naive Debt Val'!$C$1+(p*G102+(1-p)*G104)*EXP(-rf)))</f>
      </c>
      <c r="G103" s="33">
        <f>IF('multi-step tree'!G6="","",G57*('Naive Debt Val'!$C$1+(p*H102+(1-p)*H104)*EXP(-rf)))</f>
      </c>
      <c r="H103" s="33">
        <f>IF('multi-step tree'!H6="","",H57*('Naive Debt Val'!$C$1+(p*I102+(1-p)*I104)*EXP(-rf)))</f>
      </c>
      <c r="I103" s="33">
        <f>IF('multi-step tree'!I6="","",I57*('Naive Debt Val'!$C$1+(p*J102+(1-p)*J104)*EXP(-rf)))</f>
        <v>14280334.212683368</v>
      </c>
      <c r="J103" s="33">
        <f>IF('multi-step tree'!J6="","",J57*('Naive Debt Val'!$C$1+(p*K102+(1-p)*K104)*EXP(-rf)))</f>
      </c>
      <c r="K103" s="33">
        <f>IF('multi-step tree'!K6="","",K57*'Naive Debt Val'!$C$1)</f>
        <v>5000000</v>
      </c>
    </row>
    <row r="104" spans="2:11" ht="12.75">
      <c r="B104" s="33">
        <f>IF('multi-step tree'!B7="","",B58*('Naive Debt Val'!$C$1+(p*C103+(1-p)*C105)*EXP(-rf)))</f>
      </c>
      <c r="C104" s="33">
        <f>IF('multi-step tree'!C7="","",C58*('Naive Debt Val'!$C$1+(p*D103+(1-p)*D105)*EXP(-rf)))</f>
      </c>
      <c r="D104" s="33">
        <f>IF('multi-step tree'!D7="","",D58*('Naive Debt Val'!$C$1+(p*E103+(1-p)*E105)*EXP(-rf)))</f>
      </c>
      <c r="E104" s="33">
        <f>IF('multi-step tree'!E7="","",E58*('Naive Debt Val'!$C$1+(p*F103+(1-p)*F105)*EXP(-rf)))</f>
      </c>
      <c r="F104" s="33">
        <f>IF('multi-step tree'!F7="","",F58*('Naive Debt Val'!$C$1+(p*G103+(1-p)*G105)*EXP(-rf)))</f>
      </c>
      <c r="G104" s="33">
        <f>IF('multi-step tree'!G7="","",G58*('Naive Debt Val'!$C$1+(p*H103+(1-p)*H105)*EXP(-rf)))</f>
      </c>
      <c r="H104" s="33">
        <f>IF('multi-step tree'!H7="","",H58*('Naive Debt Val'!$C$1+(p*I103+(1-p)*I105)*EXP(-rf)))</f>
        <v>18583874.094808657</v>
      </c>
      <c r="I104" s="33">
        <f>IF('multi-step tree'!I7="","",I58*('Naive Debt Val'!$C$1+(p*J103+(1-p)*J105)*EXP(-rf)))</f>
      </c>
      <c r="J104" s="33">
        <f>IF('multi-step tree'!J7="","",J58*('Naive Debt Val'!$C$1+(p*K103+(1-p)*K105)*EXP(-rf)))</f>
        <v>9756147.122503571</v>
      </c>
      <c r="K104" s="33">
        <f>IF('multi-step tree'!K7="","",K58*'Naive Debt Val'!$C$1)</f>
      </c>
    </row>
    <row r="105" spans="2:11" ht="12.75">
      <c r="B105" s="33">
        <f>IF('multi-step tree'!B8="","",B59*('Naive Debt Val'!$C$1+(p*C104+(1-p)*C106)*EXP(-rf)))</f>
      </c>
      <c r="C105" s="33">
        <f>IF('multi-step tree'!C8="","",C59*('Naive Debt Val'!$C$1+(p*D104+(1-p)*D106)*EXP(-rf)))</f>
      </c>
      <c r="D105" s="33">
        <f>IF('multi-step tree'!D8="","",D59*('Naive Debt Val'!$C$1+(p*E104+(1-p)*E106)*EXP(-rf)))</f>
      </c>
      <c r="E105" s="33">
        <f>IF('multi-step tree'!E8="","",E59*('Naive Debt Val'!$C$1+(p*F104+(1-p)*F106)*EXP(-rf)))</f>
      </c>
      <c r="F105" s="33">
        <f>IF('multi-step tree'!F8="","",F59*('Naive Debt Val'!$C$1+(p*G104+(1-p)*G106)*EXP(-rf)))</f>
      </c>
      <c r="G105" s="33">
        <f>IF('multi-step tree'!G8="","",G59*('Naive Debt Val'!$C$1+(p*H104+(1-p)*H106)*EXP(-rf)))</f>
        <v>22677527.860198565</v>
      </c>
      <c r="H105" s="33">
        <f>IF('multi-step tree'!H8="","",H59*('Naive Debt Val'!$C$1+(p*I104+(1-p)*I106)*EXP(-rf)))</f>
      </c>
      <c r="I105" s="33">
        <f>IF('multi-step tree'!I8="","",I59*('Naive Debt Val'!$C$1+(p*J104+(1-p)*J106)*EXP(-rf)))</f>
        <v>14280334.212683368</v>
      </c>
      <c r="J105" s="33">
        <f>IF('multi-step tree'!J8="","",J59*('Naive Debt Val'!$C$1+(p*K104+(1-p)*K106)*EXP(-rf)))</f>
      </c>
      <c r="K105" s="33">
        <f>IF('multi-step tree'!K8="","",K59*'Naive Debt Val'!$C$1)</f>
        <v>5000000</v>
      </c>
    </row>
    <row r="106" spans="2:11" ht="12.75">
      <c r="B106" s="33">
        <f>IF('multi-step tree'!B9="","",B60*('Naive Debt Val'!$C$1+(p*C105+(1-p)*C107)*EXP(-rf)))</f>
      </c>
      <c r="C106" s="33">
        <f>IF('multi-step tree'!C9="","",C60*('Naive Debt Val'!$C$1+(p*D105+(1-p)*D107)*EXP(-rf)))</f>
      </c>
      <c r="D106" s="33">
        <f>IF('multi-step tree'!D9="","",D60*('Naive Debt Val'!$C$1+(p*E105+(1-p)*E107)*EXP(-rf)))</f>
      </c>
      <c r="E106" s="33">
        <f>IF('multi-step tree'!E9="","",E60*('Naive Debt Val'!$C$1+(p*F105+(1-p)*F107)*EXP(-rf)))</f>
      </c>
      <c r="F106" s="33">
        <f>IF('multi-step tree'!F9="","",F60*('Naive Debt Val'!$C$1+(p*G105+(1-p)*G107)*EXP(-rf)))</f>
        <v>26294659.622272678</v>
      </c>
      <c r="G106" s="33">
        <f>IF('multi-step tree'!G9="","",G60*('Naive Debt Val'!$C$1+(p*H105+(1-p)*H107)*EXP(-rf)))</f>
      </c>
      <c r="H106" s="33">
        <f>IF('multi-step tree'!H9="","",H60*('Naive Debt Val'!$C$1+(p*I105+(1-p)*I107)*EXP(-rf)))</f>
        <v>18583874.094808657</v>
      </c>
      <c r="I106" s="33">
        <f>IF('multi-step tree'!I9="","",I60*('Naive Debt Val'!$C$1+(p*J105+(1-p)*J107)*EXP(-rf)))</f>
      </c>
      <c r="J106" s="33">
        <f>IF('multi-step tree'!J9="","",J60*('Naive Debt Val'!$C$1+(p*K105+(1-p)*K107)*EXP(-rf)))</f>
        <v>9756147.122503571</v>
      </c>
      <c r="K106" s="33">
        <f>IF('multi-step tree'!K9="","",K60*'Naive Debt Val'!$C$1)</f>
      </c>
    </row>
    <row r="107" spans="2:11" ht="12.75">
      <c r="B107" s="33">
        <f>IF('multi-step tree'!B10="","",B61*('Naive Debt Val'!$C$1+(p*C106+(1-p)*C108)*EXP(-rf)))</f>
      </c>
      <c r="C107" s="33">
        <f>IF('multi-step tree'!C10="","",C61*('Naive Debt Val'!$C$1+(p*D106+(1-p)*D108)*EXP(-rf)))</f>
      </c>
      <c r="D107" s="33">
        <f>IF('multi-step tree'!D10="","",D61*('Naive Debt Val'!$C$1+(p*E106+(1-p)*E108)*EXP(-rf)))</f>
      </c>
      <c r="E107" s="33">
        <f>IF('multi-step tree'!E10="","",E61*('Naive Debt Val'!$C$1+(p*F106+(1-p)*F108)*EXP(-rf)))</f>
        <v>29194625.39365865</v>
      </c>
      <c r="F107" s="33">
        <f>IF('multi-step tree'!F10="","",F61*('Naive Debt Val'!$C$1+(p*G106+(1-p)*G108)*EXP(-rf)))</f>
      </c>
      <c r="G107" s="33">
        <f>IF('multi-step tree'!G10="","",G61*('Naive Debt Val'!$C$1+(p*H106+(1-p)*H108)*EXP(-rf)))</f>
        <v>22183652.427133434</v>
      </c>
      <c r="H107" s="33">
        <f>IF('multi-step tree'!H10="","",H61*('Naive Debt Val'!$C$1+(p*I106+(1-p)*I108)*EXP(-rf)))</f>
      </c>
      <c r="I107" s="33">
        <f>IF('multi-step tree'!I10="","",I61*('Naive Debt Val'!$C$1+(p*J106+(1-p)*J108)*EXP(-rf)))</f>
        <v>14280334.212683368</v>
      </c>
      <c r="J107" s="33">
        <f>IF('multi-step tree'!J10="","",J61*('Naive Debt Val'!$C$1+(p*K106+(1-p)*K108)*EXP(-rf)))</f>
      </c>
      <c r="K107" s="33">
        <f>IF('multi-step tree'!K10="","",K61*'Naive Debt Val'!$C$1)</f>
        <v>5000000</v>
      </c>
    </row>
    <row r="108" spans="2:11" ht="12.75">
      <c r="B108" s="33">
        <f>IF('multi-step tree'!B11="","",B62*('Naive Debt Val'!$C$1+(p*C107+(1-p)*C109)*EXP(-rf)))</f>
      </c>
      <c r="C108" s="33">
        <f>IF('multi-step tree'!C11="","",C62*('Naive Debt Val'!$C$1+(p*D107+(1-p)*D109)*EXP(-rf)))</f>
      </c>
      <c r="D108" s="33">
        <f>IF('multi-step tree'!D11="","",D62*('Naive Debt Val'!$C$1+(p*E107+(1-p)*E109)*EXP(-rf)))</f>
        <v>30527885.84576937</v>
      </c>
      <c r="E108" s="33">
        <f>IF('multi-step tree'!E11="","",E62*('Naive Debt Val'!$C$1+(p*F107+(1-p)*F109)*EXP(-rf)))</f>
      </c>
      <c r="F108" s="33">
        <f>IF('multi-step tree'!F11="","",F62*('Naive Debt Val'!$C$1+(p*G107+(1-p)*G109)*EXP(-rf)))</f>
        <v>24836200.735774167</v>
      </c>
      <c r="G108" s="33">
        <f>IF('multi-step tree'!G11="","",G62*('Naive Debt Val'!$C$1+(p*H107+(1-p)*H109)*EXP(-rf)))</f>
      </c>
      <c r="H108" s="33">
        <f>IF('multi-step tree'!H11="","",H62*('Naive Debt Val'!$C$1+(p*I107+(1-p)*I109)*EXP(-rf)))</f>
        <v>17702915.354490563</v>
      </c>
      <c r="I108" s="33">
        <f>IF('multi-step tree'!I11="","",I62*('Naive Debt Val'!$C$1+(p*J107+(1-p)*J109)*EXP(-rf)))</f>
      </c>
      <c r="J108" s="33">
        <f>IF('multi-step tree'!J11="","",J62*('Naive Debt Val'!$C$1+(p*K107+(1-p)*K109)*EXP(-rf)))</f>
        <v>9756147.122503571</v>
      </c>
      <c r="K108" s="33">
        <f>IF('multi-step tree'!K11="","",K62*'Naive Debt Val'!$C$1)</f>
      </c>
    </row>
    <row r="109" spans="1:11" ht="12.75">
      <c r="A109" s="4"/>
      <c r="B109" s="33">
        <f>IF('multi-step tree'!B12="","",B63*('Naive Debt Val'!$C$1+(p*C108+(1-p)*C110)*EXP(-rf)))</f>
      </c>
      <c r="C109" s="33">
        <f>IF('multi-step tree'!C12="","",C63*('Naive Debt Val'!$C$1+(p*D108+(1-p)*D110)*EXP(-rf)))</f>
        <v>29113957.321324598</v>
      </c>
      <c r="D109" s="33">
        <f>IF('multi-step tree'!D12="","",D63*('Naive Debt Val'!$C$1+(p*E108+(1-p)*E110)*EXP(-rf)))</f>
      </c>
      <c r="E109" s="33">
        <f>IF('multi-step tree'!E12="","",E63*('Naive Debt Val'!$C$1+(p*F108+(1-p)*F110)*EXP(-rf)))</f>
        <v>25193812.659835063</v>
      </c>
      <c r="F109" s="33">
        <f>IF('multi-step tree'!F12="","",F63*('Naive Debt Val'!$C$1+(p*G108+(1-p)*G110)*EXP(-rf)))</f>
      </c>
      <c r="G109" s="33">
        <f>IF('multi-step tree'!G12="","",G63*('Naive Debt Val'!$C$1+(p*H108+(1-p)*H110)*EXP(-rf)))</f>
        <v>19926219.916829243</v>
      </c>
      <c r="H109" s="33">
        <f>IF('multi-step tree'!H12="","",H63*('Naive Debt Val'!$C$1+(p*I108+(1-p)*I110)*EXP(-rf)))</f>
      </c>
      <c r="I109" s="33">
        <f>IF('multi-step tree'!I12="","",I63*('Naive Debt Val'!$C$1+(p*J108+(1-p)*J110)*EXP(-rf)))</f>
        <v>12708909.010732708</v>
      </c>
      <c r="J109" s="33">
        <f>IF('multi-step tree'!J12="","",J63*('Naive Debt Val'!$C$1+(p*K108+(1-p)*K110)*EXP(-rf)))</f>
      </c>
      <c r="K109" s="33">
        <f>IF('multi-step tree'!K12="","",K63*'Naive Debt Val'!$C$1)</f>
        <v>5000000</v>
      </c>
    </row>
    <row r="110" spans="2:11" ht="12.75">
      <c r="B110" s="33">
        <f>IF('multi-step tree'!B13="","",B64*('Naive Debt Val'!$C$1+(p*C109+(1-p)*C111)*EXP(-rf)))</f>
        <v>16372439.12774726</v>
      </c>
      <c r="C110" s="33">
        <f>IF('multi-step tree'!C13="","",C64*('Naive Debt Val'!$C$1+(p*D109+(1-p)*D111)*EXP(-rf)))</f>
      </c>
      <c r="D110" s="33">
        <f>IF('multi-step tree'!D13="","",D64*('Naive Debt Val'!$C$1+(p*E109+(1-p)*E111)*EXP(-rf)))</f>
        <v>21742715.302270286</v>
      </c>
      <c r="E110" s="33">
        <f>IF('multi-step tree'!E13="","",E64*('Naive Debt Val'!$C$1+(p*F109+(1-p)*F111)*EXP(-rf)))</f>
      </c>
      <c r="F110" s="33">
        <f>IF('multi-step tree'!F13="","",F64*('Naive Debt Val'!$C$1+(p*G109+(1-p)*G111)*EXP(-rf)))</f>
        <v>18715895.60739151</v>
      </c>
      <c r="G110" s="33">
        <f>IF('multi-step tree'!G13="","",G64*('Naive Debt Val'!$C$1+(p*H109+(1-p)*H111)*EXP(-rf)))</f>
      </c>
      <c r="H110" s="33">
        <f>IF('multi-step tree'!H13="","",H64*('Naive Debt Val'!$C$1+(p*I109+(1-p)*I111)*EXP(-rf)))</f>
        <v>14290008.702001859</v>
      </c>
      <c r="I110" s="33">
        <f>IF('multi-step tree'!I13="","",I64*('Naive Debt Val'!$C$1+(p*J109+(1-p)*J111)*EXP(-rf)))</f>
      </c>
      <c r="J110" s="33">
        <f>IF('multi-step tree'!J13="","",J64*('Naive Debt Val'!$C$1+(p*K109+(1-p)*K111)*EXP(-rf)))</f>
        <v>6953090.57477691</v>
      </c>
      <c r="K110" s="33">
        <f>IF('multi-step tree'!K13="","",K64*'Naive Debt Val'!$C$1)</f>
      </c>
    </row>
    <row r="111" spans="2:11" ht="12.75">
      <c r="B111" s="33">
        <f>IF('multi-step tree'!B14="","",B65*('Naive Debt Val'!$C$1+(p*C110+(1-p)*C112)*EXP(-rf)))</f>
      </c>
      <c r="C111" s="33">
        <f>IF('multi-step tree'!C14="","",C65*('Naive Debt Val'!$C$1+(p*D110+(1-p)*D112)*EXP(-rf)))</f>
        <v>0</v>
      </c>
      <c r="D111" s="33">
        <f>IF('multi-step tree'!D14="","",D65*('Naive Debt Val'!$C$1+(p*E110+(1-p)*E112)*EXP(-rf)))</f>
      </c>
      <c r="E111" s="33">
        <f>IF('multi-step tree'!E14="","",E65*('Naive Debt Val'!$C$1+(p*F110+(1-p)*F112)*EXP(-rf)))</f>
        <v>12310767.861860987</v>
      </c>
      <c r="F111" s="33">
        <f>IF('multi-step tree'!F14="","",F65*('Naive Debt Val'!$C$1+(p*G110+(1-p)*G112)*EXP(-rf)))</f>
      </c>
      <c r="G111" s="33">
        <f>IF('multi-step tree'!G14="","",G65*('Naive Debt Val'!$C$1+(p*H110+(1-p)*H112)*EXP(-rf)))</f>
        <v>10581936.261871971</v>
      </c>
      <c r="H111" s="33">
        <f>IF('multi-step tree'!H14="","",H65*('Naive Debt Val'!$C$1+(p*I110+(1-p)*I112)*EXP(-rf)))</f>
      </c>
      <c r="I111" s="33">
        <f>IF('multi-step tree'!I14="","",I65*('Naive Debt Val'!$C$1+(p*J110+(1-p)*J112)*EXP(-rf)))</f>
        <v>7716003.13343339</v>
      </c>
      <c r="J111" s="33">
        <f>IF('multi-step tree'!J14="","",J65*('Naive Debt Val'!$C$1+(p*K110+(1-p)*K112)*EXP(-rf)))</f>
      </c>
      <c r="K111" s="33">
        <f>IF('multi-step tree'!K14="","",K65*'Naive Debt Val'!$C$1)</f>
        <v>0</v>
      </c>
    </row>
    <row r="112" spans="2:11" ht="12.75">
      <c r="B112" s="33">
        <f>IF('multi-step tree'!B15="","",B66*('Naive Debt Val'!$C$1+(p*C111+(1-p)*C113)*EXP(-rf)))</f>
      </c>
      <c r="C112" s="33">
        <f>IF('multi-step tree'!C15="","",C66*('Naive Debt Val'!$C$1+(p*D111+(1-p)*D113)*EXP(-rf)))</f>
      </c>
      <c r="D112" s="33">
        <f>IF('multi-step tree'!D15="","",D66*('Naive Debt Val'!$C$1+(p*E111+(1-p)*E113)*EXP(-rf)))</f>
        <v>0</v>
      </c>
      <c r="E112" s="33">
        <f>IF('multi-step tree'!E15="","",E66*('Naive Debt Val'!$C$1+(p*F111+(1-p)*F113)*EXP(-rf)))</f>
      </c>
      <c r="F112" s="33">
        <f>IF('multi-step tree'!F15="","",F66*('Naive Debt Val'!$C$1+(p*G111+(1-p)*G113)*EXP(-rf)))</f>
        <v>0</v>
      </c>
      <c r="G112" s="33">
        <f>IF('multi-step tree'!G15="","",G66*('Naive Debt Val'!$C$1+(p*H111+(1-p)*H113)*EXP(-rf)))</f>
      </c>
      <c r="H112" s="33">
        <f>IF('multi-step tree'!H15="","",H66*('Naive Debt Val'!$C$1+(p*I111+(1-p)*I113)*EXP(-rf)))</f>
        <v>0</v>
      </c>
      <c r="I112" s="33">
        <f>IF('multi-step tree'!I15="","",I66*('Naive Debt Val'!$C$1+(p*J111+(1-p)*J113)*EXP(-rf)))</f>
      </c>
      <c r="J112" s="33">
        <f>IF('multi-step tree'!J15="","",J66*('Naive Debt Val'!$C$1+(p*K111+(1-p)*K113)*EXP(-rf)))</f>
        <v>0</v>
      </c>
      <c r="K112" s="33">
        <f>IF('multi-step tree'!K15="","",K66*'Naive Debt Val'!$C$1)</f>
      </c>
    </row>
    <row r="113" spans="2:11" ht="12.75">
      <c r="B113" s="33">
        <f>IF('multi-step tree'!B16="","",B67*('Naive Debt Val'!$C$1+(p*C112+(1-p)*C114)*EXP(-rf)))</f>
      </c>
      <c r="C113" s="33">
        <f>IF('multi-step tree'!C16="","",C67*('Naive Debt Val'!$C$1+(p*D112+(1-p)*D114)*EXP(-rf)))</f>
      </c>
      <c r="D113" s="33">
        <f>IF('multi-step tree'!D16="","",D67*('Naive Debt Val'!$C$1+(p*E112+(1-p)*E114)*EXP(-rf)))</f>
      </c>
      <c r="E113" s="33">
        <f>IF('multi-step tree'!E16="","",E67*('Naive Debt Val'!$C$1+(p*F112+(1-p)*F114)*EXP(-rf)))</f>
        <v>0</v>
      </c>
      <c r="F113" s="33">
        <f>IF('multi-step tree'!F16="","",F67*('Naive Debt Val'!$C$1+(p*G112+(1-p)*G114)*EXP(-rf)))</f>
      </c>
      <c r="G113" s="33">
        <f>IF('multi-step tree'!G16="","",G67*('Naive Debt Val'!$C$1+(p*H112+(1-p)*H114)*EXP(-rf)))</f>
        <v>0</v>
      </c>
      <c r="H113" s="33">
        <f>IF('multi-step tree'!H16="","",H67*('Naive Debt Val'!$C$1+(p*I112+(1-p)*I114)*EXP(-rf)))</f>
      </c>
      <c r="I113" s="33">
        <f>IF('multi-step tree'!I16="","",I67*('Naive Debt Val'!$C$1+(p*J112+(1-p)*J114)*EXP(-rf)))</f>
        <v>0</v>
      </c>
      <c r="J113" s="33">
        <f>IF('multi-step tree'!J16="","",J67*('Naive Debt Val'!$C$1+(p*K112+(1-p)*K114)*EXP(-rf)))</f>
      </c>
      <c r="K113" s="33">
        <f>IF('multi-step tree'!K16="","",K67*'Naive Debt Val'!$C$1)</f>
        <v>0</v>
      </c>
    </row>
    <row r="114" spans="2:11" ht="12.75">
      <c r="B114" s="33">
        <f>IF('multi-step tree'!B17="","",B68*('Naive Debt Val'!$C$1+(p*C113+(1-p)*C115)*EXP(-rf)))</f>
      </c>
      <c r="C114" s="33">
        <f>IF('multi-step tree'!C17="","",C68*('Naive Debt Val'!$C$1+(p*D113+(1-p)*D115)*EXP(-rf)))</f>
      </c>
      <c r="D114" s="33">
        <f>IF('multi-step tree'!D17="","",D68*('Naive Debt Val'!$C$1+(p*E113+(1-p)*E115)*EXP(-rf)))</f>
      </c>
      <c r="E114" s="33">
        <f>IF('multi-step tree'!E17="","",E68*('Naive Debt Val'!$C$1+(p*F113+(1-p)*F115)*EXP(-rf)))</f>
      </c>
      <c r="F114" s="33">
        <f>IF('multi-step tree'!F17="","",F68*('Naive Debt Val'!$C$1+(p*G113+(1-p)*G115)*EXP(-rf)))</f>
        <v>0</v>
      </c>
      <c r="G114" s="33">
        <f>IF('multi-step tree'!G17="","",G68*('Naive Debt Val'!$C$1+(p*H113+(1-p)*H115)*EXP(-rf)))</f>
      </c>
      <c r="H114" s="33">
        <f>IF('multi-step tree'!H17="","",H68*('Naive Debt Val'!$C$1+(p*I113+(1-p)*I115)*EXP(-rf)))</f>
        <v>0</v>
      </c>
      <c r="I114" s="33">
        <f>IF('multi-step tree'!I17="","",I68*('Naive Debt Val'!$C$1+(p*J113+(1-p)*J115)*EXP(-rf)))</f>
      </c>
      <c r="J114" s="33">
        <f>IF('multi-step tree'!J17="","",J68*('Naive Debt Val'!$C$1+(p*K113+(1-p)*K115)*EXP(-rf)))</f>
        <v>0</v>
      </c>
      <c r="K114" s="33">
        <f>IF('multi-step tree'!K17="","",K68*'Naive Debt Val'!$C$1)</f>
      </c>
    </row>
    <row r="115" spans="2:11" ht="12.75">
      <c r="B115" s="33">
        <f>IF('multi-step tree'!B18="","",B69*('Naive Debt Val'!$C$1+(p*C114+(1-p)*C116)*EXP(-rf)))</f>
      </c>
      <c r="C115" s="33">
        <f>IF('multi-step tree'!C18="","",C69*('Naive Debt Val'!$C$1+(p*D114+(1-p)*D116)*EXP(-rf)))</f>
      </c>
      <c r="D115" s="33">
        <f>IF('multi-step tree'!D18="","",D69*('Naive Debt Val'!$C$1+(p*E114+(1-p)*E116)*EXP(-rf)))</f>
      </c>
      <c r="E115" s="33">
        <f>IF('multi-step tree'!E18="","",E69*('Naive Debt Val'!$C$1+(p*F114+(1-p)*F116)*EXP(-rf)))</f>
      </c>
      <c r="F115" s="33">
        <f>IF('multi-step tree'!F18="","",F69*('Naive Debt Val'!$C$1+(p*G114+(1-p)*G116)*EXP(-rf)))</f>
      </c>
      <c r="G115" s="33">
        <f>IF('multi-step tree'!G18="","",G69*('Naive Debt Val'!$C$1+(p*H114+(1-p)*H116)*EXP(-rf)))</f>
        <v>0</v>
      </c>
      <c r="H115" s="33">
        <f>IF('multi-step tree'!H18="","",H69*('Naive Debt Val'!$C$1+(p*I114+(1-p)*I116)*EXP(-rf)))</f>
      </c>
      <c r="I115" s="33">
        <f>IF('multi-step tree'!I18="","",I69*('Naive Debt Val'!$C$1+(p*J114+(1-p)*J116)*EXP(-rf)))</f>
        <v>0</v>
      </c>
      <c r="J115" s="33">
        <f>IF('multi-step tree'!J18="","",J69*('Naive Debt Val'!$C$1+(p*K114+(1-p)*K116)*EXP(-rf)))</f>
      </c>
      <c r="K115" s="33">
        <f>IF('multi-step tree'!K18="","",K69*'Naive Debt Val'!$C$1)</f>
        <v>0</v>
      </c>
    </row>
    <row r="116" spans="2:11" ht="12.75">
      <c r="B116" s="33">
        <f>IF('multi-step tree'!B19="","",B70*('Naive Debt Val'!$C$1+(p*C115+(1-p)*C117)*EXP(-rf)))</f>
      </c>
      <c r="C116" s="33">
        <f>IF('multi-step tree'!C19="","",C70*('Naive Debt Val'!$C$1+(p*D115+(1-p)*D117)*EXP(-rf)))</f>
      </c>
      <c r="D116" s="33">
        <f>IF('multi-step tree'!D19="","",D70*('Naive Debt Val'!$C$1+(p*E115+(1-p)*E117)*EXP(-rf)))</f>
      </c>
      <c r="E116" s="33">
        <f>IF('multi-step tree'!E19="","",E70*('Naive Debt Val'!$C$1+(p*F115+(1-p)*F117)*EXP(-rf)))</f>
      </c>
      <c r="F116" s="33">
        <f>IF('multi-step tree'!F19="","",F70*('Naive Debt Val'!$C$1+(p*G115+(1-p)*G117)*EXP(-rf)))</f>
      </c>
      <c r="G116" s="33">
        <f>IF('multi-step tree'!G19="","",G70*('Naive Debt Val'!$C$1+(p*H115+(1-p)*H117)*EXP(-rf)))</f>
      </c>
      <c r="H116" s="33">
        <f>IF('multi-step tree'!H19="","",H70*('Naive Debt Val'!$C$1+(p*I115+(1-p)*I117)*EXP(-rf)))</f>
        <v>0</v>
      </c>
      <c r="I116" s="33">
        <f>IF('multi-step tree'!I19="","",I70*('Naive Debt Val'!$C$1+(p*J115+(1-p)*J117)*EXP(-rf)))</f>
      </c>
      <c r="J116" s="33">
        <f>IF('multi-step tree'!J19="","",J70*('Naive Debt Val'!$C$1+(p*K115+(1-p)*K117)*EXP(-rf)))</f>
        <v>0</v>
      </c>
      <c r="K116" s="33">
        <f>IF('multi-step tree'!K19="","",K70*'Naive Debt Val'!$C$1)</f>
      </c>
    </row>
    <row r="117" spans="2:11" ht="12.75">
      <c r="B117" s="33">
        <f>IF('multi-step tree'!B20="","",B71*('Naive Debt Val'!$C$1+(p*C116+(1-p)*C118)*EXP(-rf)))</f>
      </c>
      <c r="C117" s="33">
        <f>IF('multi-step tree'!C20="","",C71*('Naive Debt Val'!$C$1+(p*D116+(1-p)*D118)*EXP(-rf)))</f>
      </c>
      <c r="D117" s="33">
        <f>IF('multi-step tree'!D20="","",D71*('Naive Debt Val'!$C$1+(p*E116+(1-p)*E118)*EXP(-rf)))</f>
      </c>
      <c r="E117" s="33">
        <f>IF('multi-step tree'!E20="","",E71*('Naive Debt Val'!$C$1+(p*F116+(1-p)*F118)*EXP(-rf)))</f>
      </c>
      <c r="F117" s="33">
        <f>IF('multi-step tree'!F20="","",F71*('Naive Debt Val'!$C$1+(p*G116+(1-p)*G118)*EXP(-rf)))</f>
      </c>
      <c r="G117" s="33">
        <f>IF('multi-step tree'!G20="","",G71*('Naive Debt Val'!$C$1+(p*H116+(1-p)*H118)*EXP(-rf)))</f>
      </c>
      <c r="H117" s="33">
        <f>IF('multi-step tree'!H20="","",H71*('Naive Debt Val'!$C$1+(p*I116+(1-p)*I118)*EXP(-rf)))</f>
      </c>
      <c r="I117" s="33">
        <f>IF('multi-step tree'!I20="","",I71*('Naive Debt Val'!$C$1+(p*J116+(1-p)*J118)*EXP(-rf)))</f>
        <v>0</v>
      </c>
      <c r="J117" s="33">
        <f>IF('multi-step tree'!J20="","",J71*('Naive Debt Val'!$C$1+(p*K116+(1-p)*K118)*EXP(-rf)))</f>
      </c>
      <c r="K117" s="33">
        <f>IF('multi-step tree'!K20="","",K71*'Naive Debt Val'!$C$1)</f>
        <v>0</v>
      </c>
    </row>
    <row r="118" spans="2:11" ht="12.75">
      <c r="B118" s="33">
        <f>IF('multi-step tree'!B21="","",B72*('Naive Debt Val'!$C$1+(p*C117+(1-p)*C119)*EXP(-rf)))</f>
      </c>
      <c r="C118" s="33">
        <f>IF('multi-step tree'!C21="","",C72*('Naive Debt Val'!$C$1+(p*D117+(1-p)*D119)*EXP(-rf)))</f>
      </c>
      <c r="D118" s="33">
        <f>IF('multi-step tree'!D21="","",D72*('Naive Debt Val'!$C$1+(p*E117+(1-p)*E119)*EXP(-rf)))</f>
      </c>
      <c r="E118" s="33">
        <f>IF('multi-step tree'!E21="","",E72*('Naive Debt Val'!$C$1+(p*F117+(1-p)*F119)*EXP(-rf)))</f>
      </c>
      <c r="F118" s="33">
        <f>IF('multi-step tree'!F21="","",F72*('Naive Debt Val'!$C$1+(p*G117+(1-p)*G119)*EXP(-rf)))</f>
      </c>
      <c r="G118" s="33">
        <f>IF('multi-step tree'!G21="","",G72*('Naive Debt Val'!$C$1+(p*H117+(1-p)*H119)*EXP(-rf)))</f>
      </c>
      <c r="H118" s="33">
        <f>IF('multi-step tree'!H21="","",H72*('Naive Debt Val'!$C$1+(p*I117+(1-p)*I119)*EXP(-rf)))</f>
      </c>
      <c r="I118" s="33">
        <f>IF('multi-step tree'!I21="","",I72*('Naive Debt Val'!$C$1+(p*J117+(1-p)*J119)*EXP(-rf)))</f>
      </c>
      <c r="J118" s="33">
        <f>IF('multi-step tree'!J21="","",J72*('Naive Debt Val'!$C$1+(p*K117+(1-p)*K119)*EXP(-rf)))</f>
        <v>0</v>
      </c>
      <c r="K118" s="33">
        <f>IF('multi-step tree'!K21="","",K72*'Naive Debt Val'!$C$1)</f>
      </c>
    </row>
    <row r="119" spans="2:11" ht="12.75">
      <c r="B119" s="33">
        <f>IF('multi-step tree'!B22="","",B73*('Naive Debt Val'!$C$1+(p*C118+(1-p)*C120)*EXP(-rf)))</f>
      </c>
      <c r="C119" s="33">
        <f>IF('multi-step tree'!C22="","",C73*('Naive Debt Val'!$C$1+(p*D118+(1-p)*D120)*EXP(-rf)))</f>
      </c>
      <c r="D119" s="33">
        <f>IF('multi-step tree'!D22="","",D73*('Naive Debt Val'!$C$1+(p*E118+(1-p)*E120)*EXP(-rf)))</f>
      </c>
      <c r="E119" s="33">
        <f>IF('multi-step tree'!E22="","",E73*('Naive Debt Val'!$C$1+(p*F118+(1-p)*F120)*EXP(-rf)))</f>
      </c>
      <c r="F119" s="33">
        <f>IF('multi-step tree'!F22="","",F73*('Naive Debt Val'!$C$1+(p*G118+(1-p)*G120)*EXP(-rf)))</f>
      </c>
      <c r="G119" s="33">
        <f>IF('multi-step tree'!G22="","",G73*('Naive Debt Val'!$C$1+(p*H118+(1-p)*H120)*EXP(-rf)))</f>
      </c>
      <c r="H119" s="33">
        <f>IF('multi-step tree'!H22="","",H73*('Naive Debt Val'!$C$1+(p*I118+(1-p)*I120)*EXP(-rf)))</f>
      </c>
      <c r="I119" s="33">
        <f>IF('multi-step tree'!I22="","",I73*('Naive Debt Val'!$C$1+(p*J118+(1-p)*J120)*EXP(-rf)))</f>
      </c>
      <c r="J119" s="33">
        <f>IF('multi-step tree'!J22="","",J73*('Naive Debt Val'!$C$1+(p*K118+(1-p)*K120)*EXP(-rf)))</f>
      </c>
      <c r="K119" s="33">
        <f>IF('multi-step tree'!K22="","",K73*'Naive Debt Val'!$C$1)</f>
        <v>0</v>
      </c>
    </row>
    <row r="122" spans="1:11" ht="12.75">
      <c r="A122" s="2" t="s">
        <v>91</v>
      </c>
      <c r="B122" s="2"/>
      <c r="C122" s="2"/>
      <c r="K122" s="33"/>
    </row>
    <row r="123" spans="2:13" ht="12.75">
      <c r="B123" s="33">
        <f>IF('multi-step tree'!B4="","",B101+B29)</f>
      </c>
      <c r="C123" s="33">
        <f>IF('multi-step tree'!C4="","",C101+C29)</f>
      </c>
      <c r="D123" s="33">
        <f>IF('multi-step tree'!D4="","",D101+D29)</f>
      </c>
      <c r="E123" s="33">
        <f>IF('multi-step tree'!E4="","",E101+E29)</f>
      </c>
      <c r="F123" s="33">
        <f>IF('multi-step tree'!F4="","",F101+F29)</f>
      </c>
      <c r="G123" s="33">
        <f>IF('multi-step tree'!G4="","",G101+G29)</f>
      </c>
      <c r="H123" s="33">
        <f>IF('multi-step tree'!H4="","",H101+H29)</f>
      </c>
      <c r="I123" s="33">
        <f>IF('multi-step tree'!I4="","",I101+I29)</f>
      </c>
      <c r="J123" s="33">
        <f>IF('multi-step tree'!J4="","",J101+J29)</f>
      </c>
      <c r="K123" s="33">
        <f>IF('multi-step tree'!K4="","",K101+K29)</f>
        <v>272132123.697401</v>
      </c>
      <c r="M123" s="33"/>
    </row>
    <row r="124" spans="2:13" ht="12.75">
      <c r="B124" s="33">
        <f>IF('multi-step tree'!B5="","",B102+B30)</f>
      </c>
      <c r="C124" s="33">
        <f>IF('multi-step tree'!C5="","",C102+C30)</f>
      </c>
      <c r="D124" s="33">
        <f>IF('multi-step tree'!D5="","",D102+D30)</f>
      </c>
      <c r="E124" s="33">
        <f>IF('multi-step tree'!E5="","",E102+E30)</f>
      </c>
      <c r="F124" s="33">
        <f>IF('multi-step tree'!F5="","",F102+F30)</f>
      </c>
      <c r="G124" s="33">
        <f>IF('multi-step tree'!G5="","",G102+G30)</f>
      </c>
      <c r="H124" s="33">
        <f>IF('multi-step tree'!H5="","",H102+H30)</f>
      </c>
      <c r="I124" s="33">
        <f>IF('multi-step tree'!I5="","",I102+I30)</f>
      </c>
      <c r="J124" s="33">
        <f>IF('multi-step tree'!J5="","",J102+J30)</f>
        <v>380369465.83431226</v>
      </c>
      <c r="K124" s="33">
        <f>IF('multi-step tree'!K5="","",K102+K30)</f>
      </c>
      <c r="M124" s="33">
        <f>'Net Cash Flow'!J4</f>
      </c>
    </row>
    <row r="125" spans="2:11" ht="12.75">
      <c r="B125" s="33">
        <f>IF('multi-step tree'!B6="","",B103+B31)</f>
      </c>
      <c r="C125" s="33">
        <f>IF('multi-step tree'!C6="","",C103+C31)</f>
      </c>
      <c r="D125" s="33">
        <f>IF('multi-step tree'!D6="","",D103+D31)</f>
      </c>
      <c r="E125" s="33">
        <f>IF('multi-step tree'!E6="","",E103+E31)</f>
      </c>
      <c r="F125" s="33">
        <f>IF('multi-step tree'!F6="","",F103+F31)</f>
      </c>
      <c r="G125" s="33">
        <f>IF('multi-step tree'!G6="","",G103+G31)</f>
      </c>
      <c r="H125" s="33">
        <f>IF('multi-step tree'!H6="","",H103+H31)</f>
      </c>
      <c r="I125" s="33">
        <f>IF('multi-step tree'!I6="","",I103+I31)</f>
        <v>395989351.7116027</v>
      </c>
      <c r="J125" s="33">
        <f>IF('multi-step tree'!J6="","",J103+J31)</f>
      </c>
      <c r="K125" s="33">
        <f>IF('multi-step tree'!K6="","",K103+K31)</f>
        <v>150084448.91849247</v>
      </c>
    </row>
    <row r="126" spans="2:11" ht="12.75">
      <c r="B126" s="33">
        <f>IF('multi-step tree'!B7="","",B104+B32)</f>
      </c>
      <c r="C126" s="33">
        <f>IF('multi-step tree'!C7="","",C104+C32)</f>
      </c>
      <c r="D126" s="33">
        <f>IF('multi-step tree'!D7="","",D104+D32)</f>
      </c>
      <c r="E126" s="33">
        <f>IF('multi-step tree'!E7="","",E104+E32)</f>
      </c>
      <c r="F126" s="33">
        <f>IF('multi-step tree'!F7="","",F104+F32)</f>
      </c>
      <c r="G126" s="33">
        <f>IF('multi-step tree'!G7="","",G104+G32)</f>
      </c>
      <c r="H126" s="33">
        <f>IF('multi-step tree'!H7="","",H104+H32)</f>
        <v>362795727.0584364</v>
      </c>
      <c r="I126" s="33">
        <f>IF('multi-step tree'!I7="","",I104+I32)</f>
      </c>
      <c r="J126" s="33">
        <f>IF('multi-step tree'!J7="","",J104+J32)</f>
        <v>206812117.85117376</v>
      </c>
      <c r="K126" s="33">
        <f>IF('multi-step tree'!K7="","",K104+K32)</f>
      </c>
    </row>
    <row r="127" spans="2:11" ht="12.75">
      <c r="B127" s="33">
        <f>IF('multi-step tree'!B8="","",B105+B33)</f>
      </c>
      <c r="C127" s="33">
        <f>IF('multi-step tree'!C8="","",C105+C33)</f>
      </c>
      <c r="D127" s="33">
        <f>IF('multi-step tree'!D8="","",D105+D33)</f>
      </c>
      <c r="E127" s="33">
        <f>IF('multi-step tree'!E8="","",E105+E33)</f>
      </c>
      <c r="F127" s="33">
        <f>IF('multi-step tree'!F8="","",F105+F33)</f>
      </c>
      <c r="G127" s="33">
        <f>IF('multi-step tree'!G8="","",G105+G33)</f>
        <v>307043591.8002607</v>
      </c>
      <c r="H127" s="33">
        <f>IF('multi-step tree'!H8="","",H105+H33)</f>
      </c>
      <c r="I127" s="33">
        <f>IF('multi-step tree'!I8="","",I105+I33)</f>
        <v>210884512.19626293</v>
      </c>
      <c r="J127" s="33">
        <f>IF('multi-step tree'!J8="","",J105+J33)</f>
      </c>
      <c r="K127" s="33">
        <f>IF('multi-step tree'!K8="","",K105+K33)</f>
        <v>80369710.86310753</v>
      </c>
    </row>
    <row r="128" spans="2:11" ht="12.75">
      <c r="B128" s="33">
        <f>IF('multi-step tree'!B9="","",B106+B34)</f>
      </c>
      <c r="C128" s="33">
        <f>IF('multi-step tree'!C9="","",C106+C34)</f>
      </c>
      <c r="D128" s="33">
        <f>IF('multi-step tree'!D9="","",D106+D34)</f>
      </c>
      <c r="E128" s="33">
        <f>IF('multi-step tree'!E9="","",E106+E34)</f>
      </c>
      <c r="F128" s="33">
        <f>IF('multi-step tree'!F9="","",F106+F34)</f>
        <v>243655620.573861</v>
      </c>
      <c r="G128" s="33">
        <f>IF('multi-step tree'!G9="","",G106+G34)</f>
      </c>
      <c r="H128" s="33">
        <f>IF('multi-step tree'!H9="","",H106+H34)</f>
        <v>187310715.69532773</v>
      </c>
      <c r="I128" s="33">
        <f>IF('multi-step tree'!I9="","",I106+I34)</f>
      </c>
      <c r="J128" s="33">
        <f>IF('multi-step tree'!J9="","",J106+J34)</f>
        <v>107674587.58564225</v>
      </c>
      <c r="K128" s="33">
        <f>IF('multi-step tree'!K9="","",K106+K34)</f>
      </c>
    </row>
    <row r="129" spans="2:11" ht="12.75">
      <c r="B129" s="33">
        <f>IF('multi-step tree'!B10="","",B107+B35)</f>
      </c>
      <c r="C129" s="33">
        <f>IF('multi-step tree'!C10="","",C107+C35)</f>
      </c>
      <c r="D129" s="33">
        <f>IF('multi-step tree'!D10="","",D107+D35)</f>
      </c>
      <c r="E129" s="33">
        <f>IF('multi-step tree'!E10="","",E107+E35)</f>
        <v>181222730.02338576</v>
      </c>
      <c r="F129" s="33">
        <f>IF('multi-step tree'!F10="","",F107+F35)</f>
      </c>
      <c r="G129" s="33">
        <f>IF('multi-step tree'!G10="","",G107+G35)</f>
        <v>150601326.8970368</v>
      </c>
      <c r="H129" s="33">
        <f>IF('multi-step tree'!H10="","",H107+H35)</f>
      </c>
      <c r="I129" s="33">
        <f>IF('multi-step tree'!I10="","",I107+I35)</f>
        <v>105150950.10282053</v>
      </c>
      <c r="J129" s="33">
        <f>IF('multi-step tree'!J10="","",J107+J35)</f>
      </c>
      <c r="K129" s="33">
        <f>IF('multi-step tree'!K10="","",K107+K35)</f>
        <v>40548020.60202577</v>
      </c>
    </row>
    <row r="130" spans="2:11" ht="12.75">
      <c r="B130" s="33">
        <f>IF('multi-step tree'!B11="","",B108+B36)</f>
      </c>
      <c r="C130" s="33">
        <f>IF('multi-step tree'!C11="","",C108+C36)</f>
      </c>
      <c r="D130" s="33">
        <f>IF('multi-step tree'!D11="","",D108+D36)</f>
        <v>124398316.54337966</v>
      </c>
      <c r="E130" s="33">
        <f>IF('multi-step tree'!E11="","",E108+E36)</f>
      </c>
      <c r="F130" s="33">
        <f>IF('multi-step tree'!F11="","",F108+F36)</f>
        <v>110082165.02222744</v>
      </c>
      <c r="G130" s="33">
        <f>IF('multi-step tree'!G11="","",G108+G36)</f>
      </c>
      <c r="H130" s="33">
        <f>IF('multi-step tree'!H11="","",H108+H36)</f>
        <v>86224869.09604278</v>
      </c>
      <c r="I130" s="33">
        <f>IF('multi-step tree'!I11="","",I108+I36)</f>
      </c>
      <c r="J130" s="33">
        <f>IF('multi-step tree'!J11="","",J108+J36)</f>
        <v>51046331.730384424</v>
      </c>
      <c r="K130" s="33">
        <f>IF('multi-step tree'!K11="","",K108+K36)</f>
      </c>
    </row>
    <row r="131" spans="1:11" ht="12.75">
      <c r="A131" s="4"/>
      <c r="B131" s="33">
        <f>IF('multi-step tree'!B12="","",B109+B37)</f>
      </c>
      <c r="C131" s="33">
        <f>IF('multi-step tree'!C12="","",C109+C37)</f>
        <v>75847738.29548015</v>
      </c>
      <c r="D131" s="33">
        <f>IF('multi-step tree'!D12="","",D109+D37)</f>
      </c>
      <c r="E131" s="33">
        <f>IF('multi-step tree'!E12="","",E109+E37)</f>
        <v>71196700.85168788</v>
      </c>
      <c r="F131" s="33">
        <f>IF('multi-step tree'!F12="","",F109+F37)</f>
      </c>
      <c r="G131" s="33">
        <f>IF('multi-step tree'!G12="","",G109+G37)</f>
        <v>60954223.78809433</v>
      </c>
      <c r="H131" s="33">
        <f>IF('multi-step tree'!H12="","",H109+H37)</f>
      </c>
      <c r="I131" s="33">
        <f>IF('multi-step tree'!I12="","",I109+I37)</f>
        <v>43243742.32419088</v>
      </c>
      <c r="J131" s="33">
        <f>IF('multi-step tree'!J12="","",J109+J37)</f>
      </c>
      <c r="K131" s="33">
        <f>IF('multi-step tree'!K12="","",K109+K37)</f>
        <v>17801510.18711578</v>
      </c>
    </row>
    <row r="132" spans="2:11" ht="12.75">
      <c r="B132" s="33">
        <f>IF('multi-step tree'!B13="","",B110+B38)</f>
        <v>30377500.5566096</v>
      </c>
      <c r="C132" s="33">
        <f>IF('multi-step tree'!C13="","",C110+C38)</f>
      </c>
      <c r="D132" s="33">
        <f>IF('multi-step tree'!D13="","",D110+D38)</f>
        <v>37682165.960620575</v>
      </c>
      <c r="E132" s="33">
        <f>IF('multi-step tree'!E13="","",E110+E38)</f>
      </c>
      <c r="F132" s="33">
        <f>IF('multi-step tree'!F13="","",F110+F38)</f>
        <v>35063863.991416655</v>
      </c>
      <c r="G132" s="33">
        <f>IF('multi-step tree'!G13="","",G110+G38)</f>
      </c>
      <c r="H132" s="33">
        <f>IF('multi-step tree'!H13="","",H110+H38)</f>
        <v>28564120.755054757</v>
      </c>
      <c r="I132" s="33">
        <f>IF('multi-step tree'!I13="","",I110+I38)</f>
      </c>
      <c r="J132" s="33">
        <f>IF('multi-step tree'!J13="","",J110+J38)</f>
        <v>16004060.766008181</v>
      </c>
      <c r="K132" s="33">
        <f>IF('multi-step tree'!K13="","",K110+K38)</f>
      </c>
    </row>
    <row r="133" spans="2:11" ht="12.75">
      <c r="B133" s="33">
        <f>IF('multi-step tree'!B14="","",B111+B39)</f>
      </c>
      <c r="C133" s="33">
        <f>IF('multi-step tree'!C14="","",C111+C39)</f>
        <v>0</v>
      </c>
      <c r="D133" s="33">
        <f>IF('multi-step tree'!D14="","",D111+D39)</f>
      </c>
      <c r="E133" s="33">
        <f>IF('multi-step tree'!E14="","",E111+E39)</f>
        <v>13214484.630484411</v>
      </c>
      <c r="F133" s="33">
        <f>IF('multi-step tree'!F14="","",F111+F39)</f>
      </c>
      <c r="G133" s="33">
        <f>IF('multi-step tree'!G14="","",G111+G39)</f>
        <v>12229509.716748126</v>
      </c>
      <c r="H133" s="33">
        <f>IF('multi-step tree'!H14="","",H111+H39)</f>
      </c>
      <c r="I133" s="33">
        <f>IF('multi-step tree'!I14="","",I111+I39)</f>
        <v>9078193.626390304</v>
      </c>
      <c r="J133" s="33">
        <f>IF('multi-step tree'!J14="","",J111+J39)</f>
      </c>
      <c r="K133" s="33">
        <f>IF('multi-step tree'!K14="","",K111+K39)</f>
        <v>0</v>
      </c>
    </row>
    <row r="134" spans="2:11" ht="12.75">
      <c r="B134" s="33">
        <f>IF('multi-step tree'!B15="","",B112+B40)</f>
      </c>
      <c r="C134" s="33">
        <f>IF('multi-step tree'!C15="","",C112+C40)</f>
      </c>
      <c r="D134" s="33">
        <f>IF('multi-step tree'!D15="","",D112+D40)</f>
        <v>0</v>
      </c>
      <c r="E134" s="33">
        <f>IF('multi-step tree'!E15="","",E112+E40)</f>
      </c>
      <c r="F134" s="33">
        <f>IF('multi-step tree'!F15="","",F112+F40)</f>
        <v>0</v>
      </c>
      <c r="G134" s="33">
        <f>IF('multi-step tree'!G15="","",G112+G40)</f>
      </c>
      <c r="H134" s="33">
        <f>IF('multi-step tree'!H15="","",H112+H40)</f>
        <v>0</v>
      </c>
      <c r="I134" s="33">
        <f>IF('multi-step tree'!I15="","",I112+I40)</f>
      </c>
      <c r="J134" s="33">
        <f>IF('multi-step tree'!J15="","",J112+J40)</f>
        <v>0</v>
      </c>
      <c r="K134" s="33">
        <f>IF('multi-step tree'!K15="","",K112+K40)</f>
      </c>
    </row>
    <row r="135" spans="2:11" ht="12.75">
      <c r="B135" s="33">
        <f>IF('multi-step tree'!B16="","",B113+B41)</f>
      </c>
      <c r="C135" s="33">
        <f>IF('multi-step tree'!C16="","",C113+C41)</f>
      </c>
      <c r="D135" s="33">
        <f>IF('multi-step tree'!D16="","",D113+D41)</f>
      </c>
      <c r="E135" s="33">
        <f>IF('multi-step tree'!E16="","",E113+E41)</f>
        <v>0</v>
      </c>
      <c r="F135" s="33">
        <f>IF('multi-step tree'!F16="","",F113+F41)</f>
      </c>
      <c r="G135" s="33">
        <f>IF('multi-step tree'!G16="","",G113+G41)</f>
        <v>0</v>
      </c>
      <c r="H135" s="33">
        <f>IF('multi-step tree'!H16="","",H113+H41)</f>
      </c>
      <c r="I135" s="33">
        <f>IF('multi-step tree'!I16="","",I113+I41)</f>
        <v>0</v>
      </c>
      <c r="J135" s="33">
        <f>IF('multi-step tree'!J16="","",J113+J41)</f>
      </c>
      <c r="K135" s="33">
        <f>IF('multi-step tree'!K16="","",K113+K41)</f>
        <v>0</v>
      </c>
    </row>
    <row r="136" spans="2:11" ht="12.75">
      <c r="B136" s="33">
        <f>IF('multi-step tree'!B17="","",B114+B42)</f>
      </c>
      <c r="C136" s="33">
        <f>IF('multi-step tree'!C17="","",C114+C42)</f>
      </c>
      <c r="D136" s="33">
        <f>IF('multi-step tree'!D17="","",D114+D42)</f>
      </c>
      <c r="E136" s="33">
        <f>IF('multi-step tree'!E17="","",E114+E42)</f>
      </c>
      <c r="F136" s="33">
        <f>IF('multi-step tree'!F17="","",F114+F42)</f>
        <v>0</v>
      </c>
      <c r="G136" s="33">
        <f>IF('multi-step tree'!G17="","",G114+G42)</f>
      </c>
      <c r="H136" s="33">
        <f>IF('multi-step tree'!H17="","",H114+H42)</f>
        <v>0</v>
      </c>
      <c r="I136" s="33">
        <f>IF('multi-step tree'!I17="","",I114+I42)</f>
      </c>
      <c r="J136" s="33">
        <f>IF('multi-step tree'!J17="","",J114+J42)</f>
        <v>0</v>
      </c>
      <c r="K136" s="33">
        <f>IF('multi-step tree'!K17="","",K114+K42)</f>
      </c>
    </row>
    <row r="137" spans="2:11" ht="12.75">
      <c r="B137" s="33">
        <f>IF('multi-step tree'!B18="","",B115+B43)</f>
      </c>
      <c r="C137" s="33">
        <f>IF('multi-step tree'!C18="","",C115+C43)</f>
      </c>
      <c r="D137" s="33">
        <f>IF('multi-step tree'!D18="","",D115+D43)</f>
      </c>
      <c r="E137" s="33">
        <f>IF('multi-step tree'!E18="","",E115+E43)</f>
      </c>
      <c r="F137" s="33">
        <f>IF('multi-step tree'!F18="","",F115+F43)</f>
      </c>
      <c r="G137" s="33">
        <f>IF('multi-step tree'!G18="","",G115+G43)</f>
        <v>0</v>
      </c>
      <c r="H137" s="33">
        <f>IF('multi-step tree'!H18="","",H115+H43)</f>
      </c>
      <c r="I137" s="33">
        <f>IF('multi-step tree'!I18="","",I115+I43)</f>
        <v>0</v>
      </c>
      <c r="J137" s="33">
        <f>IF('multi-step tree'!J18="","",J115+J43)</f>
      </c>
      <c r="K137" s="33">
        <f>IF('multi-step tree'!K18="","",K115+K43)</f>
        <v>0</v>
      </c>
    </row>
    <row r="138" spans="2:11" ht="12.75">
      <c r="B138" s="33">
        <f>IF('multi-step tree'!B19="","",B116+B44)</f>
      </c>
      <c r="C138" s="33">
        <f>IF('multi-step tree'!C19="","",C116+C44)</f>
      </c>
      <c r="D138" s="33">
        <f>IF('multi-step tree'!D19="","",D116+D44)</f>
      </c>
      <c r="E138" s="33">
        <f>IF('multi-step tree'!E19="","",E116+E44)</f>
      </c>
      <c r="F138" s="33">
        <f>IF('multi-step tree'!F19="","",F116+F44)</f>
      </c>
      <c r="G138" s="33">
        <f>IF('multi-step tree'!G19="","",G116+G44)</f>
      </c>
      <c r="H138" s="33">
        <f>IF('multi-step tree'!H19="","",H116+H44)</f>
        <v>0</v>
      </c>
      <c r="I138" s="33">
        <f>IF('multi-step tree'!I19="","",I116+I44)</f>
      </c>
      <c r="J138" s="33">
        <f>IF('multi-step tree'!J19="","",J116+J44)</f>
        <v>0</v>
      </c>
      <c r="K138" s="33">
        <f>IF('multi-step tree'!K19="","",K116+K44)</f>
      </c>
    </row>
    <row r="139" spans="2:11" ht="12.75">
      <c r="B139" s="33">
        <f>IF('multi-step tree'!B20="","",B117+B45)</f>
      </c>
      <c r="C139" s="33">
        <f>IF('multi-step tree'!C20="","",C117+C45)</f>
      </c>
      <c r="D139" s="33">
        <f>IF('multi-step tree'!D20="","",D117+D45)</f>
      </c>
      <c r="E139" s="33">
        <f>IF('multi-step tree'!E20="","",E117+E45)</f>
      </c>
      <c r="F139" s="33">
        <f>IF('multi-step tree'!F20="","",F117+F45)</f>
      </c>
      <c r="G139" s="33">
        <f>IF('multi-step tree'!G20="","",G117+G45)</f>
      </c>
      <c r="H139" s="33">
        <f>IF('multi-step tree'!H20="","",H117+H45)</f>
      </c>
      <c r="I139" s="33">
        <f>IF('multi-step tree'!I20="","",I117+I45)</f>
        <v>0</v>
      </c>
      <c r="J139" s="33">
        <f>IF('multi-step tree'!J20="","",J117+J45)</f>
      </c>
      <c r="K139" s="33">
        <f>IF('multi-step tree'!K20="","",K117+K45)</f>
        <v>0</v>
      </c>
    </row>
    <row r="140" spans="2:11" ht="12.75">
      <c r="B140" s="33">
        <f>IF('multi-step tree'!B21="","",B118+B46)</f>
      </c>
      <c r="C140" s="33">
        <f>IF('multi-step tree'!C21="","",C118+C46)</f>
      </c>
      <c r="D140" s="33">
        <f>IF('multi-step tree'!D21="","",D118+D46)</f>
      </c>
      <c r="E140" s="33">
        <f>IF('multi-step tree'!E21="","",E118+E46)</f>
      </c>
      <c r="F140" s="33">
        <f>IF('multi-step tree'!F21="","",F118+F46)</f>
      </c>
      <c r="G140" s="33">
        <f>IF('multi-step tree'!G21="","",G118+G46)</f>
      </c>
      <c r="H140" s="33">
        <f>IF('multi-step tree'!H21="","",H118+H46)</f>
      </c>
      <c r="I140" s="33">
        <f>IF('multi-step tree'!I21="","",I118+I46)</f>
      </c>
      <c r="J140" s="33">
        <f>IF('multi-step tree'!J21="","",J118+J46)</f>
        <v>0</v>
      </c>
      <c r="K140" s="33">
        <f>IF('multi-step tree'!K21="","",K118+K46)</f>
      </c>
    </row>
    <row r="141" spans="2:11" ht="12.75">
      <c r="B141" s="33">
        <f>IF('multi-step tree'!B22="","",B119+B47)</f>
      </c>
      <c r="C141" s="33">
        <f>IF('multi-step tree'!C22="","",C119+C47)</f>
      </c>
      <c r="D141" s="33">
        <f>IF('multi-step tree'!D22="","",D119+D47)</f>
      </c>
      <c r="E141" s="33">
        <f>IF('multi-step tree'!E22="","",E119+E47)</f>
      </c>
      <c r="F141" s="33">
        <f>IF('multi-step tree'!F22="","",F119+F47)</f>
      </c>
      <c r="G141" s="33">
        <f>IF('multi-step tree'!G22="","",G119+G47)</f>
      </c>
      <c r="H141" s="33">
        <f>IF('multi-step tree'!H22="","",H119+H47)</f>
      </c>
      <c r="I141" s="33">
        <f>IF('multi-step tree'!I22="","",I119+I47)</f>
      </c>
      <c r="J141" s="33">
        <f>IF('multi-step tree'!J22="","",J119+J47)</f>
      </c>
      <c r="K141" s="33">
        <f>IF('multi-step tree'!K22="","",K119+K47)</f>
        <v>0</v>
      </c>
    </row>
    <row r="144" spans="1:11" ht="12.75">
      <c r="A144" s="2" t="s">
        <v>92</v>
      </c>
      <c r="B144" s="2"/>
      <c r="C144" s="2"/>
      <c r="K144" s="33"/>
    </row>
    <row r="145" spans="2:13" ht="12.75">
      <c r="B145" s="33">
        <f>IF('multi-step tree'!B4="","",B101-'Naive Debt Val'!B30)</f>
      </c>
      <c r="C145" s="33">
        <f>IF('multi-step tree'!C4="","",C101-'Naive Debt Val'!C30)</f>
      </c>
      <c r="D145" s="33">
        <f>IF('multi-step tree'!D4="","",D101-'Naive Debt Val'!D30)</f>
      </c>
      <c r="E145" s="33">
        <f>IF('multi-step tree'!E4="","",E101-'Naive Debt Val'!E30)</f>
      </c>
      <c r="F145" s="33">
        <f>IF('multi-step tree'!F4="","",F101-'Naive Debt Val'!F30)</f>
      </c>
      <c r="G145" s="33">
        <f>IF('multi-step tree'!G4="","",G101-'Naive Debt Val'!G30)</f>
      </c>
      <c r="H145" s="33">
        <f>IF('multi-step tree'!H4="","",H101-'Naive Debt Val'!H30)</f>
      </c>
      <c r="I145" s="33">
        <f>IF('multi-step tree'!I4="","",I101-'Naive Debt Val'!I30)</f>
      </c>
      <c r="J145" s="33">
        <f>IF('multi-step tree'!J4="","",J101-'Naive Debt Val'!J30)</f>
      </c>
      <c r="K145" s="33">
        <f>IF('multi-step tree'!K4="","",K101-'Naive Debt Val'!K30)</f>
        <v>0</v>
      </c>
      <c r="M145" s="33"/>
    </row>
    <row r="146" spans="2:13" ht="12.75">
      <c r="B146" s="33">
        <f>IF('multi-step tree'!B5="","",B102-'Naive Debt Val'!B31)</f>
      </c>
      <c r="C146" s="33">
        <f>IF('multi-step tree'!C5="","",C102-'Naive Debt Val'!C31)</f>
      </c>
      <c r="D146" s="33">
        <f>IF('multi-step tree'!D5="","",D102-'Naive Debt Val'!D31)</f>
      </c>
      <c r="E146" s="33">
        <f>IF('multi-step tree'!E5="","",E102-'Naive Debt Val'!E31)</f>
      </c>
      <c r="F146" s="33">
        <f>IF('multi-step tree'!F5="","",F102-'Naive Debt Val'!F31)</f>
      </c>
      <c r="G146" s="33">
        <f>IF('multi-step tree'!G5="","",G102-'Naive Debt Val'!G31)</f>
      </c>
      <c r="H146" s="33">
        <f>IF('multi-step tree'!H5="","",H102-'Naive Debt Val'!H31)</f>
      </c>
      <c r="I146" s="33">
        <f>IF('multi-step tree'!I5="","",I102-'Naive Debt Val'!I31)</f>
      </c>
      <c r="J146" s="33">
        <f>IF('multi-step tree'!J5="","",J102-'Naive Debt Val'!J31)</f>
        <v>0</v>
      </c>
      <c r="K146" s="33">
        <f>IF('multi-step tree'!K5="","",K102-'Naive Debt Val'!K31)</f>
      </c>
      <c r="M146" s="33">
        <f>'Net Cash Flow'!J4</f>
      </c>
    </row>
    <row r="147" spans="2:11" ht="12.75">
      <c r="B147" s="33">
        <f>IF('multi-step tree'!B6="","",B103-'Naive Debt Val'!B32)</f>
      </c>
      <c r="C147" s="33">
        <f>IF('multi-step tree'!C6="","",C103-'Naive Debt Val'!C32)</f>
      </c>
      <c r="D147" s="33">
        <f>IF('multi-step tree'!D6="","",D103-'Naive Debt Val'!D32)</f>
      </c>
      <c r="E147" s="33">
        <f>IF('multi-step tree'!E6="","",E103-'Naive Debt Val'!E32)</f>
      </c>
      <c r="F147" s="33">
        <f>IF('multi-step tree'!F6="","",F103-'Naive Debt Val'!F32)</f>
      </c>
      <c r="G147" s="33">
        <f>IF('multi-step tree'!G6="","",G103-'Naive Debt Val'!G32)</f>
      </c>
      <c r="H147" s="33">
        <f>IF('multi-step tree'!H6="","",H103-'Naive Debt Val'!H32)</f>
      </c>
      <c r="I147" s="33">
        <f>IF('multi-step tree'!I6="","",I103-'Naive Debt Val'!I32)</f>
        <v>0</v>
      </c>
      <c r="J147" s="33">
        <f>IF('multi-step tree'!J6="","",J103-'Naive Debt Val'!J32)</f>
      </c>
      <c r="K147" s="33">
        <f>IF('multi-step tree'!K6="","",K103-'Naive Debt Val'!K32)</f>
        <v>0</v>
      </c>
    </row>
    <row r="148" spans="2:11" ht="12.75">
      <c r="B148" s="33">
        <f>IF('multi-step tree'!B7="","",B104-'Naive Debt Val'!B33)</f>
      </c>
      <c r="C148" s="33">
        <f>IF('multi-step tree'!C7="","",C104-'Naive Debt Val'!C33)</f>
      </c>
      <c r="D148" s="33">
        <f>IF('multi-step tree'!D7="","",D104-'Naive Debt Val'!D33)</f>
      </c>
      <c r="E148" s="33">
        <f>IF('multi-step tree'!E7="","",E104-'Naive Debt Val'!E33)</f>
      </c>
      <c r="F148" s="33">
        <f>IF('multi-step tree'!F7="","",F104-'Naive Debt Val'!F33)</f>
      </c>
      <c r="G148" s="33">
        <f>IF('multi-step tree'!G7="","",G104-'Naive Debt Val'!G33)</f>
      </c>
      <c r="H148" s="33">
        <f>IF('multi-step tree'!H7="","",H104-'Naive Debt Val'!H33)</f>
        <v>0</v>
      </c>
      <c r="I148" s="33">
        <f>IF('multi-step tree'!I7="","",I104-'Naive Debt Val'!I33)</f>
      </c>
      <c r="J148" s="33">
        <f>IF('multi-step tree'!J7="","",J104-'Naive Debt Val'!J33)</f>
        <v>0</v>
      </c>
      <c r="K148" s="33">
        <f>IF('multi-step tree'!K7="","",K104-'Naive Debt Val'!K33)</f>
      </c>
    </row>
    <row r="149" spans="2:11" ht="12.75">
      <c r="B149" s="33">
        <f>IF('multi-step tree'!B8="","",B105-'Naive Debt Val'!B34)</f>
      </c>
      <c r="C149" s="33">
        <f>IF('multi-step tree'!C8="","",C105-'Naive Debt Val'!C34)</f>
      </c>
      <c r="D149" s="33">
        <f>IF('multi-step tree'!D8="","",D105-'Naive Debt Val'!D34)</f>
      </c>
      <c r="E149" s="33">
        <f>IF('multi-step tree'!E8="","",E105-'Naive Debt Val'!E34)</f>
      </c>
      <c r="F149" s="33">
        <f>IF('multi-step tree'!F8="","",F105-'Naive Debt Val'!F34)</f>
      </c>
      <c r="G149" s="33">
        <f>IF('multi-step tree'!G8="","",G105-'Naive Debt Val'!G34)</f>
        <v>0</v>
      </c>
      <c r="H149" s="33">
        <f>IF('multi-step tree'!H8="","",H105-'Naive Debt Val'!H34)</f>
      </c>
      <c r="I149" s="33">
        <f>IF('multi-step tree'!I8="","",I105-'Naive Debt Val'!I34)</f>
        <v>0</v>
      </c>
      <c r="J149" s="33">
        <f>IF('multi-step tree'!J8="","",J105-'Naive Debt Val'!J34)</f>
      </c>
      <c r="K149" s="33">
        <f>IF('multi-step tree'!K8="","",K105-'Naive Debt Val'!K34)</f>
        <v>0</v>
      </c>
    </row>
    <row r="150" spans="2:11" ht="12.75">
      <c r="B150" s="33">
        <f>IF('multi-step tree'!B9="","",B106-'Naive Debt Val'!B35)</f>
      </c>
      <c r="C150" s="33">
        <f>IF('multi-step tree'!C9="","",C106-'Naive Debt Val'!C35)</f>
      </c>
      <c r="D150" s="33">
        <f>IF('multi-step tree'!D9="","",D106-'Naive Debt Val'!D35)</f>
      </c>
      <c r="E150" s="33">
        <f>IF('multi-step tree'!E9="","",E106-'Naive Debt Val'!E35)</f>
      </c>
      <c r="F150" s="33">
        <f>IF('multi-step tree'!F9="","",F106-'Naive Debt Val'!F35)</f>
        <v>-276872.1532829106</v>
      </c>
      <c r="G150" s="33">
        <f>IF('multi-step tree'!G9="","",G106-'Naive Debt Val'!G35)</f>
      </c>
      <c r="H150" s="33">
        <f>IF('multi-step tree'!H9="","",H106-'Naive Debt Val'!H35)</f>
        <v>0</v>
      </c>
      <c r="I150" s="33">
        <f>IF('multi-step tree'!I9="","",I106-'Naive Debt Val'!I35)</f>
      </c>
      <c r="J150" s="33">
        <f>IF('multi-step tree'!J9="","",J106-'Naive Debt Val'!J35)</f>
        <v>0</v>
      </c>
      <c r="K150" s="33">
        <f>IF('multi-step tree'!K9="","",K106-'Naive Debt Val'!K35)</f>
      </c>
    </row>
    <row r="151" spans="2:11" ht="12.75">
      <c r="B151" s="33">
        <f>IF('multi-step tree'!B10="","",B107-'Naive Debt Val'!B36)</f>
      </c>
      <c r="C151" s="33">
        <f>IF('multi-step tree'!C10="","",C107-'Naive Debt Val'!C36)</f>
      </c>
      <c r="D151" s="33">
        <f>IF('multi-step tree'!D10="","",D107-'Naive Debt Val'!D36)</f>
      </c>
      <c r="E151" s="33">
        <f>IF('multi-step tree'!E10="","",E107-'Naive Debt Val'!E36)</f>
        <v>-925779.8248769641</v>
      </c>
      <c r="F151" s="33">
        <f>IF('multi-step tree'!F10="","",F107-'Naive Debt Val'!F36)</f>
      </c>
      <c r="G151" s="33">
        <f>IF('multi-step tree'!G10="","",G107-'Naive Debt Val'!G36)</f>
        <v>-493875.4330651313</v>
      </c>
      <c r="H151" s="33">
        <f>IF('multi-step tree'!H10="","",H107-'Naive Debt Val'!H36)</f>
      </c>
      <c r="I151" s="33">
        <f>IF('multi-step tree'!I10="","",I107-'Naive Debt Val'!I36)</f>
        <v>0</v>
      </c>
      <c r="J151" s="33">
        <f>IF('multi-step tree'!J10="","",J107-'Naive Debt Val'!J36)</f>
      </c>
      <c r="K151" s="33">
        <f>IF('multi-step tree'!K10="","",K107-'Naive Debt Val'!K36)</f>
        <v>0</v>
      </c>
    </row>
    <row r="152" spans="2:11" ht="12.75">
      <c r="B152" s="33">
        <f>IF('multi-step tree'!B11="","",B108-'Naive Debt Val'!B37)</f>
      </c>
      <c r="C152" s="33">
        <f>IF('multi-step tree'!C11="","",C108-'Naive Debt Val'!C37)</f>
      </c>
      <c r="D152" s="33">
        <f>IF('multi-step tree'!D11="","",D108-'Naive Debt Val'!D37)</f>
        <v>-2327655.082728725</v>
      </c>
      <c r="E152" s="33">
        <f>IF('multi-step tree'!E11="","",E108-'Naive Debt Val'!E37)</f>
      </c>
      <c r="F152" s="33">
        <f>IF('multi-step tree'!F11="","",F108-'Naive Debt Val'!F37)</f>
        <v>-1458458.8864985108</v>
      </c>
      <c r="G152" s="33">
        <f>IF('multi-step tree'!G11="","",G108-'Naive Debt Val'!G37)</f>
      </c>
      <c r="H152" s="33">
        <f>IF('multi-step tree'!H11="","",H108-'Naive Debt Val'!H37)</f>
        <v>-880958.7403180934</v>
      </c>
      <c r="I152" s="33">
        <f>IF('multi-step tree'!I11="","",I108-'Naive Debt Val'!I37)</f>
      </c>
      <c r="J152" s="33">
        <f>IF('multi-step tree'!J11="","",J108-'Naive Debt Val'!J37)</f>
        <v>0</v>
      </c>
      <c r="K152" s="33">
        <f>IF('multi-step tree'!K11="","",K108-'Naive Debt Val'!K37)</f>
      </c>
    </row>
    <row r="153" spans="1:11" ht="12.75">
      <c r="A153" s="4"/>
      <c r="B153" s="33">
        <f>IF('multi-step tree'!B12="","",B109-'Naive Debt Val'!B38)</f>
      </c>
      <c r="C153" s="33">
        <f>IF('multi-step tree'!C12="","",C109-'Naive Debt Val'!C38)</f>
        <v>-4966557.498502675</v>
      </c>
      <c r="D153" s="33">
        <f>IF('multi-step tree'!D12="","",D109-'Naive Debt Val'!D38)</f>
      </c>
      <c r="E153" s="33">
        <f>IF('multi-step tree'!E12="","",E109-'Naive Debt Val'!E38)</f>
        <v>-3506937.3007584475</v>
      </c>
      <c r="F153" s="33">
        <f>IF('multi-step tree'!F12="","",F109-'Naive Debt Val'!F38)</f>
      </c>
      <c r="G153" s="33">
        <f>IF('multi-step tree'!G12="","",G109-'Naive Debt Val'!G38)</f>
        <v>-2257432.51030419</v>
      </c>
      <c r="H153" s="33">
        <f>IF('multi-step tree'!H12="","",H109-'Naive Debt Val'!H38)</f>
      </c>
      <c r="I153" s="33">
        <f>IF('multi-step tree'!I12="","",I109-'Naive Debt Val'!I38)</f>
        <v>-1571425.20195066</v>
      </c>
      <c r="J153" s="33">
        <f>IF('multi-step tree'!J12="","",J109-'Naive Debt Val'!J38)</f>
      </c>
      <c r="K153" s="33">
        <f>IF('multi-step tree'!K12="","",K109-'Naive Debt Val'!K38)</f>
        <v>0</v>
      </c>
    </row>
    <row r="154" spans="2:11" ht="12.75">
      <c r="B154" s="33">
        <f>IF('multi-step tree'!B13="","",B110-'Naive Debt Val'!B39)</f>
        <v>-16709583.361056406</v>
      </c>
      <c r="C154" s="33">
        <f>IF('multi-step tree'!C13="","",C110-'Naive Debt Val'!C39)</f>
      </c>
      <c r="D154" s="33">
        <f>IF('multi-step tree'!D13="","",D110-'Naive Debt Val'!D39)</f>
        <v>-7237337.507713601</v>
      </c>
      <c r="E154" s="33">
        <f>IF('multi-step tree'!E13="","",E110-'Naive Debt Val'!E39)</f>
      </c>
      <c r="F154" s="33">
        <f>IF('multi-step tree'!F13="","",F110-'Naive Debt Val'!F39)</f>
        <v>-5239346.388064556</v>
      </c>
      <c r="G154" s="33">
        <f>IF('multi-step tree'!G13="","",G110-'Naive Debt Val'!G39)</f>
      </c>
      <c r="H154" s="33">
        <f>IF('multi-step tree'!H13="","",H110-'Naive Debt Val'!H39)</f>
        <v>-3412906.652488705</v>
      </c>
      <c r="I154" s="33">
        <f>IF('multi-step tree'!I13="","",I110-'Naive Debt Val'!I39)</f>
      </c>
      <c r="J154" s="33">
        <f>IF('multi-step tree'!J13="","",J110-'Naive Debt Val'!J39)</f>
        <v>-2803056.547726661</v>
      </c>
      <c r="K154" s="33">
        <f>IF('multi-step tree'!K13="","",K110-'Naive Debt Val'!K39)</f>
      </c>
    </row>
    <row r="155" spans="2:11" ht="12.75">
      <c r="B155" s="33">
        <f>IF('multi-step tree'!B14="","",B111-'Naive Debt Val'!B40)</f>
      </c>
      <c r="C155" s="33">
        <f>IF('multi-step tree'!C14="","",C111-'Naive Debt Val'!C40)</f>
        <v>-26345447.87395068</v>
      </c>
      <c r="D155" s="33">
        <f>IF('multi-step tree'!D14="","",D111-'Naive Debt Val'!D40)</f>
      </c>
      <c r="E155" s="33">
        <f>IF('multi-step tree'!E14="","",E111-'Naive Debt Val'!E40)</f>
        <v>-10466189.6221524</v>
      </c>
      <c r="F155" s="33">
        <f>IF('multi-step tree'!F14="","",F111-'Naive Debt Val'!F40)</f>
      </c>
      <c r="G155" s="33">
        <f>IF('multi-step tree'!G14="","",G111-'Naive Debt Val'!G40)</f>
        <v>-7772858.453006614</v>
      </c>
      <c r="H155" s="33">
        <f>IF('multi-step tree'!H14="","",H111-'Naive Debt Val'!H40)</f>
      </c>
      <c r="I155" s="33">
        <f>IF('multi-step tree'!I14="","",I111-'Naive Debt Val'!I40)</f>
        <v>-4992905.877299318</v>
      </c>
      <c r="J155" s="33">
        <f>IF('multi-step tree'!J14="","",J111-'Naive Debt Val'!J40)</f>
      </c>
      <c r="K155" s="33">
        <f>IF('multi-step tree'!K14="","",K111-'Naive Debt Val'!K40)</f>
        <v>-5000000</v>
      </c>
    </row>
    <row r="156" spans="2:11" ht="12.75">
      <c r="B156" s="33">
        <f>IF('multi-step tree'!B15="","",B112-'Naive Debt Val'!B41)</f>
      </c>
      <c r="C156" s="33">
        <f>IF('multi-step tree'!C15="","",C112-'Naive Debt Val'!C41)</f>
      </c>
      <c r="D156" s="33">
        <f>IF('multi-step tree'!D15="","",D112-'Naive Debt Val'!D41)</f>
        <v>-17882825.59290161</v>
      </c>
      <c r="E156" s="33">
        <f>IF('multi-step tree'!E15="","",E112-'Naive Debt Val'!E41)</f>
      </c>
      <c r="F156" s="33">
        <f>IF('multi-step tree'!F15="","",F112-'Naive Debt Val'!F41)</f>
        <v>-15018616.051960876</v>
      </c>
      <c r="G156" s="33">
        <f>IF('multi-step tree'!G15="","",G112-'Naive Debt Val'!G41)</f>
      </c>
      <c r="H156" s="33">
        <f>IF('multi-step tree'!H15="","",H112-'Naive Debt Val'!H41)</f>
        <v>-11486952.154275198</v>
      </c>
      <c r="I156" s="33">
        <f>IF('multi-step tree'!I15="","",I112-'Naive Debt Val'!I41)</f>
      </c>
      <c r="J156" s="33">
        <f>IF('multi-step tree'!J15="","",J112-'Naive Debt Val'!J41)</f>
        <v>-6953090.57477691</v>
      </c>
      <c r="K156" s="33">
        <f>IF('multi-step tree'!K15="","",K112-'Naive Debt Val'!K41)</f>
      </c>
    </row>
    <row r="157" spans="2:11" ht="12.75">
      <c r="B157" s="33">
        <f>IF('multi-step tree'!B16="","",B113-'Naive Debt Val'!B42)</f>
      </c>
      <c r="C157" s="33">
        <f>IF('multi-step tree'!C16="","",C113-'Naive Debt Val'!C42)</f>
      </c>
      <c r="D157" s="33">
        <f>IF('multi-step tree'!D16="","",D113-'Naive Debt Val'!D42)</f>
      </c>
      <c r="E157" s="33">
        <f>IF('multi-step tree'!E16="","",E113-'Naive Debt Val'!E42)</f>
        <v>-7109620.0312297195</v>
      </c>
      <c r="F157" s="33">
        <f>IF('multi-step tree'!F16="","",F113-'Naive Debt Val'!F42)</f>
      </c>
      <c r="G157" s="33">
        <f>IF('multi-step tree'!G16="","",G113-'Naive Debt Val'!G42)</f>
        <v>-5081775.3611722775</v>
      </c>
      <c r="H157" s="33">
        <f>IF('multi-step tree'!H16="","",H113-'Naive Debt Val'!H42)</f>
      </c>
      <c r="I157" s="33">
        <f>IF('multi-step tree'!I16="","",I113-'Naive Debt Val'!I42)</f>
        <v>-2716003.1334333904</v>
      </c>
      <c r="J157" s="33">
        <f>IF('multi-step tree'!J16="","",J113-'Naive Debt Val'!J42)</f>
      </c>
      <c r="K157" s="33">
        <f>IF('multi-step tree'!K16="","",K113-'Naive Debt Val'!K42)</f>
        <v>0</v>
      </c>
    </row>
    <row r="158" spans="2:11" ht="12.75">
      <c r="B158" s="33">
        <f>IF('multi-step tree'!B17="","",B114-'Naive Debt Val'!B43)</f>
      </c>
      <c r="C158" s="33">
        <f>IF('multi-step tree'!C17="","",C114-'Naive Debt Val'!C43)</f>
      </c>
      <c r="D158" s="33">
        <f>IF('multi-step tree'!D17="","",D114-'Naive Debt Val'!D43)</f>
      </c>
      <c r="E158" s="33">
        <f>IF('multi-step tree'!E17="","",E114-'Naive Debt Val'!E43)</f>
      </c>
      <c r="F158" s="33">
        <f>IF('multi-step tree'!F17="","",F114-'Naive Debt Val'!F43)</f>
        <v>-2217359.01257911</v>
      </c>
      <c r="G158" s="33">
        <f>IF('multi-step tree'!G17="","",G114-'Naive Debt Val'!G43)</f>
      </c>
      <c r="H158" s="33">
        <f>IF('multi-step tree'!H17="","",H114-'Naive Debt Val'!H43)</f>
        <v>-1060920.024194662</v>
      </c>
      <c r="I158" s="33">
        <f>IF('multi-step tree'!I17="","",I114-'Naive Debt Val'!I43)</f>
      </c>
      <c r="J158" s="33">
        <f>IF('multi-step tree'!J17="","",J114-'Naive Debt Val'!J43)</f>
        <v>0</v>
      </c>
      <c r="K158" s="33">
        <f>IF('multi-step tree'!K17="","",K114-'Naive Debt Val'!K43)</f>
      </c>
    </row>
    <row r="159" spans="2:11" ht="12.75">
      <c r="B159" s="33">
        <f>IF('multi-step tree'!B18="","",B115-'Naive Debt Val'!B44)</f>
      </c>
      <c r="C159" s="33">
        <f>IF('multi-step tree'!C18="","",C115-'Naive Debt Val'!C44)</f>
      </c>
      <c r="D159" s="33">
        <f>IF('multi-step tree'!D18="","",D115-'Naive Debt Val'!D44)</f>
      </c>
      <c r="E159" s="33">
        <f>IF('multi-step tree'!E18="","",E115-'Naive Debt Val'!E44)</f>
      </c>
      <c r="F159" s="33">
        <f>IF('multi-step tree'!F18="","",F115-'Naive Debt Val'!F44)</f>
      </c>
      <c r="G159" s="33">
        <f>IF('multi-step tree'!G18="","",G115-'Naive Debt Val'!G44)</f>
        <v>-414414.5799693372</v>
      </c>
      <c r="H159" s="33">
        <f>IF('multi-step tree'!H18="","",H115-'Naive Debt Val'!H44)</f>
      </c>
      <c r="I159" s="33">
        <f>IF('multi-step tree'!I18="","",I115-'Naive Debt Val'!I44)</f>
        <v>0</v>
      </c>
      <c r="J159" s="33">
        <f>IF('multi-step tree'!J18="","",J115-'Naive Debt Val'!J44)</f>
      </c>
      <c r="K159" s="33">
        <f>IF('multi-step tree'!K18="","",K115-'Naive Debt Val'!K44)</f>
        <v>0</v>
      </c>
    </row>
    <row r="160" spans="2:11" ht="12.75">
      <c r="B160" s="33">
        <f>IF('multi-step tree'!B19="","",B116-'Naive Debt Val'!B45)</f>
      </c>
      <c r="C160" s="33">
        <f>IF('multi-step tree'!C19="","",C116-'Naive Debt Val'!C45)</f>
      </c>
      <c r="D160" s="33">
        <f>IF('multi-step tree'!D19="","",D116-'Naive Debt Val'!D45)</f>
      </c>
      <c r="E160" s="33">
        <f>IF('multi-step tree'!E19="","",E116-'Naive Debt Val'!E45)</f>
      </c>
      <c r="F160" s="33">
        <f>IF('multi-step tree'!F19="","",F116-'Naive Debt Val'!F45)</f>
      </c>
      <c r="G160" s="33">
        <f>IF('multi-step tree'!G19="","",G116-'Naive Debt Val'!G45)</f>
      </c>
      <c r="H160" s="33">
        <f>IF('multi-step tree'!H19="","",H116-'Naive Debt Val'!H45)</f>
        <v>0</v>
      </c>
      <c r="I160" s="33">
        <f>IF('multi-step tree'!I19="","",I116-'Naive Debt Val'!I45)</f>
      </c>
      <c r="J160" s="33">
        <f>IF('multi-step tree'!J19="","",J116-'Naive Debt Val'!J45)</f>
        <v>0</v>
      </c>
      <c r="K160" s="33">
        <f>IF('multi-step tree'!K19="","",K116-'Naive Debt Val'!K45)</f>
      </c>
    </row>
    <row r="161" spans="2:11" ht="12.75">
      <c r="B161" s="33">
        <f>IF('multi-step tree'!B20="","",B117-'Naive Debt Val'!B46)</f>
      </c>
      <c r="C161" s="33">
        <f>IF('multi-step tree'!C20="","",C117-'Naive Debt Val'!C46)</f>
      </c>
      <c r="D161" s="33">
        <f>IF('multi-step tree'!D20="","",D117-'Naive Debt Val'!D46)</f>
      </c>
      <c r="E161" s="33">
        <f>IF('multi-step tree'!E20="","",E117-'Naive Debt Val'!E46)</f>
      </c>
      <c r="F161" s="33">
        <f>IF('multi-step tree'!F20="","",F117-'Naive Debt Val'!F46)</f>
      </c>
      <c r="G161" s="33">
        <f>IF('multi-step tree'!G20="","",G117-'Naive Debt Val'!G46)</f>
      </c>
      <c r="H161" s="33">
        <f>IF('multi-step tree'!H20="","",H117-'Naive Debt Val'!H46)</f>
      </c>
      <c r="I161" s="33">
        <f>IF('multi-step tree'!I20="","",I117-'Naive Debt Val'!I46)</f>
        <v>0</v>
      </c>
      <c r="J161" s="33">
        <f>IF('multi-step tree'!J20="","",J117-'Naive Debt Val'!J46)</f>
      </c>
      <c r="K161" s="33">
        <f>IF('multi-step tree'!K20="","",K117-'Naive Debt Val'!K46)</f>
        <v>0</v>
      </c>
    </row>
    <row r="162" spans="2:11" ht="12.75">
      <c r="B162" s="33">
        <f>IF('multi-step tree'!B21="","",B118-'Naive Debt Val'!B47)</f>
      </c>
      <c r="C162" s="33">
        <f>IF('multi-step tree'!C21="","",C118-'Naive Debt Val'!C47)</f>
      </c>
      <c r="D162" s="33">
        <f>IF('multi-step tree'!D21="","",D118-'Naive Debt Val'!D47)</f>
      </c>
      <c r="E162" s="33">
        <f>IF('multi-step tree'!E21="","",E118-'Naive Debt Val'!E47)</f>
      </c>
      <c r="F162" s="33">
        <f>IF('multi-step tree'!F21="","",F118-'Naive Debt Val'!F47)</f>
      </c>
      <c r="G162" s="33">
        <f>IF('multi-step tree'!G21="","",G118-'Naive Debt Val'!G47)</f>
      </c>
      <c r="H162" s="33">
        <f>IF('multi-step tree'!H21="","",H118-'Naive Debt Val'!H47)</f>
      </c>
      <c r="I162" s="33">
        <f>IF('multi-step tree'!I21="","",I118-'Naive Debt Val'!I47)</f>
      </c>
      <c r="J162" s="33">
        <f>IF('multi-step tree'!J21="","",J118-'Naive Debt Val'!J47)</f>
        <v>0</v>
      </c>
      <c r="K162" s="33">
        <f>IF('multi-step tree'!K21="","",K118-'Naive Debt Val'!K47)</f>
      </c>
    </row>
    <row r="163" spans="2:11" ht="12.75">
      <c r="B163" s="33">
        <f>IF('multi-step tree'!B22="","",B119-'Naive Debt Val'!B48)</f>
      </c>
      <c r="C163" s="33">
        <f>IF('multi-step tree'!C22="","",C119-'Naive Debt Val'!C48)</f>
      </c>
      <c r="D163" s="33">
        <f>IF('multi-step tree'!D22="","",D119-'Naive Debt Val'!D48)</f>
      </c>
      <c r="E163" s="33">
        <f>IF('multi-step tree'!E22="","",E119-'Naive Debt Val'!E48)</f>
      </c>
      <c r="F163" s="33">
        <f>IF('multi-step tree'!F22="","",F119-'Naive Debt Val'!F48)</f>
      </c>
      <c r="G163" s="33">
        <f>IF('multi-step tree'!G22="","",G119-'Naive Debt Val'!G48)</f>
      </c>
      <c r="H163" s="33">
        <f>IF('multi-step tree'!H22="","",H119-'Naive Debt Val'!H48)</f>
      </c>
      <c r="I163" s="33">
        <f>IF('multi-step tree'!I22="","",I119-'Naive Debt Val'!I48)</f>
      </c>
      <c r="J163" s="33">
        <f>IF('multi-step tree'!J22="","",J119-'Naive Debt Val'!J48)</f>
      </c>
      <c r="K163" s="33">
        <f>IF('multi-step tree'!K22="","",K119-'Naive Debt Val'!K48)</f>
        <v>0</v>
      </c>
    </row>
    <row r="166" spans="1:11" ht="12.75">
      <c r="A166" s="2" t="s">
        <v>93</v>
      </c>
      <c r="B166" s="2"/>
      <c r="C166" s="2"/>
      <c r="K166" s="33"/>
    </row>
    <row r="167" spans="2:13" ht="12.75">
      <c r="B167" s="33">
        <f>IF('multi-step tree'!B4="","",B123-'Naive Equity Val'!B55)</f>
      </c>
      <c r="C167" s="33">
        <f>IF('multi-step tree'!C4="","",C123-'Naive Equity Val'!C55)</f>
      </c>
      <c r="D167" s="33">
        <f>IF('multi-step tree'!D4="","",D123-'Naive Equity Val'!D55)</f>
      </c>
      <c r="E167" s="33">
        <f>IF('multi-step tree'!E4="","",E123-'Naive Equity Val'!E55)</f>
      </c>
      <c r="F167" s="33">
        <f>IF('multi-step tree'!F4="","",F123-'Naive Equity Val'!F55)</f>
      </c>
      <c r="G167" s="33">
        <f>IF('multi-step tree'!G4="","",G123-'Naive Equity Val'!G55)</f>
      </c>
      <c r="H167" s="33">
        <f>IF('multi-step tree'!H4="","",H123-'Naive Equity Val'!H55)</f>
      </c>
      <c r="I167" s="33">
        <f>IF('multi-step tree'!I4="","",I123-'Naive Equity Val'!I55)</f>
      </c>
      <c r="J167" s="33">
        <f>IF('multi-step tree'!J4="","",J123-'Naive Equity Val'!J55)</f>
      </c>
      <c r="K167" s="33">
        <f>IF('multi-step tree'!K4="","",K123-'Naive Equity Val'!K55)</f>
        <v>0</v>
      </c>
      <c r="M167" s="33"/>
    </row>
    <row r="168" spans="2:13" ht="12.75">
      <c r="B168" s="33">
        <f>IF('multi-step tree'!B5="","",B124-'Naive Equity Val'!B56)</f>
      </c>
      <c r="C168" s="33">
        <f>IF('multi-step tree'!C5="","",C124-'Naive Equity Val'!C56)</f>
      </c>
      <c r="D168" s="33">
        <f>IF('multi-step tree'!D5="","",D124-'Naive Equity Val'!D56)</f>
      </c>
      <c r="E168" s="33">
        <f>IF('multi-step tree'!E5="","",E124-'Naive Equity Val'!E56)</f>
      </c>
      <c r="F168" s="33">
        <f>IF('multi-step tree'!F5="","",F124-'Naive Equity Val'!F56)</f>
      </c>
      <c r="G168" s="33">
        <f>IF('multi-step tree'!G5="","",G124-'Naive Equity Val'!G56)</f>
      </c>
      <c r="H168" s="33">
        <f>IF('multi-step tree'!H5="","",H124-'Naive Equity Val'!H56)</f>
      </c>
      <c r="I168" s="33">
        <f>IF('multi-step tree'!I5="","",I124-'Naive Equity Val'!I56)</f>
      </c>
      <c r="J168" s="33">
        <f>IF('multi-step tree'!J5="","",J124-'Naive Equity Val'!J56)</f>
        <v>0</v>
      </c>
      <c r="K168" s="33">
        <f>IF('multi-step tree'!K5="","",K124-'Naive Equity Val'!K56)</f>
      </c>
      <c r="M168" s="33">
        <f>'Net Cash Flow'!J4</f>
      </c>
    </row>
    <row r="169" spans="2:11" ht="12.75">
      <c r="B169" s="33">
        <f>IF('multi-step tree'!B6="","",B125-'Naive Equity Val'!B57)</f>
      </c>
      <c r="C169" s="33">
        <f>IF('multi-step tree'!C6="","",C125-'Naive Equity Val'!C57)</f>
      </c>
      <c r="D169" s="33">
        <f>IF('multi-step tree'!D6="","",D125-'Naive Equity Val'!D57)</f>
      </c>
      <c r="E169" s="33">
        <f>IF('multi-step tree'!E6="","",E125-'Naive Equity Val'!E57)</f>
      </c>
      <c r="F169" s="33">
        <f>IF('multi-step tree'!F6="","",F125-'Naive Equity Val'!F57)</f>
      </c>
      <c r="G169" s="33">
        <f>IF('multi-step tree'!G6="","",G125-'Naive Equity Val'!G57)</f>
      </c>
      <c r="H169" s="33">
        <f>IF('multi-step tree'!H6="","",H125-'Naive Equity Val'!H57)</f>
      </c>
      <c r="I169" s="33">
        <f>IF('multi-step tree'!I6="","",I125-'Naive Equity Val'!I57)</f>
        <v>0</v>
      </c>
      <c r="J169" s="33">
        <f>IF('multi-step tree'!J6="","",J125-'Naive Equity Val'!J57)</f>
      </c>
      <c r="K169" s="33">
        <f>IF('multi-step tree'!K6="","",K125-'Naive Equity Val'!K57)</f>
        <v>0</v>
      </c>
    </row>
    <row r="170" spans="2:11" ht="12.75">
      <c r="B170" s="33">
        <f>IF('multi-step tree'!B7="","",B126-'Naive Equity Val'!B58)</f>
      </c>
      <c r="C170" s="33">
        <f>IF('multi-step tree'!C7="","",C126-'Naive Equity Val'!C58)</f>
      </c>
      <c r="D170" s="33">
        <f>IF('multi-step tree'!D7="","",D126-'Naive Equity Val'!D58)</f>
      </c>
      <c r="E170" s="33">
        <f>IF('multi-step tree'!E7="","",E126-'Naive Equity Val'!E58)</f>
      </c>
      <c r="F170" s="33">
        <f>IF('multi-step tree'!F7="","",F126-'Naive Equity Val'!F58)</f>
      </c>
      <c r="G170" s="33">
        <f>IF('multi-step tree'!G7="","",G126-'Naive Equity Val'!G58)</f>
      </c>
      <c r="H170" s="33">
        <f>IF('multi-step tree'!H7="","",H126-'Naive Equity Val'!H58)</f>
        <v>0</v>
      </c>
      <c r="I170" s="33">
        <f>IF('multi-step tree'!I7="","",I126-'Naive Equity Val'!I58)</f>
      </c>
      <c r="J170" s="33">
        <f>IF('multi-step tree'!J7="","",J126-'Naive Equity Val'!J58)</f>
        <v>0</v>
      </c>
      <c r="K170" s="33">
        <f>IF('multi-step tree'!K7="","",K126-'Naive Equity Val'!K58)</f>
      </c>
    </row>
    <row r="171" spans="2:11" ht="12.75">
      <c r="B171" s="33">
        <f>IF('multi-step tree'!B8="","",B127-'Naive Equity Val'!B59)</f>
      </c>
      <c r="C171" s="33">
        <f>IF('multi-step tree'!C8="","",C127-'Naive Equity Val'!C59)</f>
      </c>
      <c r="D171" s="33">
        <f>IF('multi-step tree'!D8="","",D127-'Naive Equity Val'!D59)</f>
      </c>
      <c r="E171" s="33">
        <f>IF('multi-step tree'!E8="","",E127-'Naive Equity Val'!E59)</f>
      </c>
      <c r="F171" s="33">
        <f>IF('multi-step tree'!F8="","",F127-'Naive Equity Val'!F59)</f>
      </c>
      <c r="G171" s="33">
        <f>IF('multi-step tree'!G8="","",G127-'Naive Equity Val'!G59)</f>
        <v>0</v>
      </c>
      <c r="H171" s="33">
        <f>IF('multi-step tree'!H8="","",H127-'Naive Equity Val'!H59)</f>
      </c>
      <c r="I171" s="33">
        <f>IF('multi-step tree'!I8="","",I127-'Naive Equity Val'!I59)</f>
        <v>0</v>
      </c>
      <c r="J171" s="33">
        <f>IF('multi-step tree'!J8="","",J127-'Naive Equity Val'!J59)</f>
      </c>
      <c r="K171" s="33">
        <f>IF('multi-step tree'!K8="","",K127-'Naive Equity Val'!K59)</f>
        <v>0</v>
      </c>
    </row>
    <row r="172" spans="2:11" ht="12.75">
      <c r="B172" s="33">
        <f>IF('multi-step tree'!B9="","",B128-'Naive Equity Val'!B60)</f>
      </c>
      <c r="C172" s="33">
        <f>IF('multi-step tree'!C9="","",C128-'Naive Equity Val'!C60)</f>
      </c>
      <c r="D172" s="33">
        <f>IF('multi-step tree'!D9="","",D128-'Naive Equity Val'!D60)</f>
      </c>
      <c r="E172" s="33">
        <f>IF('multi-step tree'!E9="","",E128-'Naive Equity Val'!E60)</f>
      </c>
      <c r="F172" s="33">
        <f>IF('multi-step tree'!F9="","",F128-'Naive Equity Val'!F60)</f>
        <v>-266267.798484236</v>
      </c>
      <c r="G172" s="33">
        <f>IF('multi-step tree'!G9="","",G128-'Naive Equity Val'!G60)</f>
      </c>
      <c r="H172" s="33">
        <f>IF('multi-step tree'!H9="","",H128-'Naive Equity Val'!H60)</f>
        <v>0</v>
      </c>
      <c r="I172" s="33">
        <f>IF('multi-step tree'!I9="","",I128-'Naive Equity Val'!I60)</f>
      </c>
      <c r="J172" s="33">
        <f>IF('multi-step tree'!J9="","",J128-'Naive Equity Val'!J60)</f>
        <v>0</v>
      </c>
      <c r="K172" s="33">
        <f>IF('multi-step tree'!K9="","",K128-'Naive Equity Val'!K60)</f>
      </c>
    </row>
    <row r="173" spans="2:11" ht="12.75">
      <c r="B173" s="33">
        <f>IF('multi-step tree'!B10="","",B129-'Naive Equity Val'!B61)</f>
      </c>
      <c r="C173" s="33">
        <f>IF('multi-step tree'!C10="","",C129-'Naive Equity Val'!C61)</f>
      </c>
      <c r="D173" s="33">
        <f>IF('multi-step tree'!D10="","",D129-'Naive Equity Val'!D61)</f>
      </c>
      <c r="E173" s="33">
        <f>IF('multi-step tree'!E10="","",E129-'Naive Equity Val'!E61)</f>
        <v>-613523.2037968338</v>
      </c>
      <c r="F173" s="33">
        <f>IF('multi-step tree'!F10="","",F129-'Naive Equity Val'!F61)</f>
      </c>
      <c r="G173" s="33">
        <f>IF('multi-step tree'!G10="","",G129-'Naive Equity Val'!G61)</f>
        <v>-474959.7340449393</v>
      </c>
      <c r="H173" s="33">
        <f>IF('multi-step tree'!H10="","",H129-'Naive Equity Val'!H61)</f>
      </c>
      <c r="I173" s="33">
        <f>IF('multi-step tree'!I10="","",I129-'Naive Equity Val'!I61)</f>
        <v>0</v>
      </c>
      <c r="J173" s="33">
        <f>IF('multi-step tree'!J10="","",J129-'Naive Equity Val'!J61)</f>
      </c>
      <c r="K173" s="33">
        <f>IF('multi-step tree'!K10="","",K129-'Naive Equity Val'!K61)</f>
        <v>0</v>
      </c>
    </row>
    <row r="174" spans="2:11" ht="12.75">
      <c r="B174" s="33">
        <f>IF('multi-step tree'!B11="","",B130-'Naive Equity Val'!B62)</f>
      </c>
      <c r="C174" s="33">
        <f>IF('multi-step tree'!C11="","",C130-'Naive Equity Val'!C62)</f>
      </c>
      <c r="D174" s="33">
        <f>IF('multi-step tree'!D11="","",D130-'Naive Equity Val'!D62)</f>
        <v>-1020766.8259777427</v>
      </c>
      <c r="E174" s="33">
        <f>IF('multi-step tree'!E11="","",E130-'Naive Equity Val'!E62)</f>
      </c>
      <c r="F174" s="33">
        <f>IF('multi-step tree'!F11="","",F130-'Naive Equity Val'!F62)</f>
        <v>-908854.6192420423</v>
      </c>
      <c r="G174" s="33">
        <f>IF('multi-step tree'!G11="","",G130-'Naive Equity Val'!G62)</f>
      </c>
      <c r="H174" s="33">
        <f>IF('multi-step tree'!H11="","",H130-'Naive Equity Val'!H62)</f>
        <v>-847217.5390649289</v>
      </c>
      <c r="I174" s="33">
        <f>IF('multi-step tree'!I11="","",I130-'Naive Equity Val'!I62)</f>
      </c>
      <c r="J174" s="33">
        <f>IF('multi-step tree'!J11="","",J130-'Naive Equity Val'!J62)</f>
        <v>0</v>
      </c>
      <c r="K174" s="33">
        <f>IF('multi-step tree'!K11="","",K130-'Naive Equity Val'!K62)</f>
      </c>
    </row>
    <row r="175" spans="1:11" ht="12.75">
      <c r="A175" s="4"/>
      <c r="B175" s="33">
        <f>IF('multi-step tree'!B12="","",B131-'Naive Equity Val'!B63)</f>
      </c>
      <c r="C175" s="33">
        <f>IF('multi-step tree'!C12="","",C131-'Naive Equity Val'!C63)</f>
        <v>-1570424.632798463</v>
      </c>
      <c r="D175" s="33">
        <f>IF('multi-step tree'!D12="","",D131-'Naive Equity Val'!D63)</f>
      </c>
      <c r="E175" s="33">
        <f>IF('multi-step tree'!E12="","",E131-'Naive Equity Val'!E63)</f>
        <v>-1393324.6356780678</v>
      </c>
      <c r="F175" s="33">
        <f>IF('multi-step tree'!F12="","",F131-'Naive Equity Val'!F63)</f>
      </c>
      <c r="G175" s="33">
        <f>IF('multi-step tree'!G12="","",G131-'Naive Equity Val'!G63)</f>
        <v>-1290246.4344437346</v>
      </c>
      <c r="H175" s="33">
        <f>IF('multi-step tree'!H12="","",H131-'Naive Equity Val'!H63)</f>
      </c>
      <c r="I175" s="33">
        <f>IF('multi-step tree'!I12="","",I131-'Naive Equity Val'!I63)</f>
        <v>-1511238.7578339353</v>
      </c>
      <c r="J175" s="33">
        <f>IF('multi-step tree'!J12="","",J131-'Naive Equity Val'!J63)</f>
      </c>
      <c r="K175" s="33">
        <f>IF('multi-step tree'!K12="","",K131-'Naive Equity Val'!K63)</f>
        <v>0</v>
      </c>
    </row>
    <row r="176" spans="2:11" ht="12.75">
      <c r="B176" s="33">
        <f>IF('multi-step tree'!B13="","",B132-'Naive Equity Val'!B64)</f>
        <v>-9307232.929795593</v>
      </c>
      <c r="C176" s="33">
        <f>IF('multi-step tree'!C13="","",C132-'Naive Equity Val'!C64)</f>
      </c>
      <c r="D176" s="33">
        <f>IF('multi-step tree'!D13="","",D132-'Naive Equity Val'!D64)</f>
        <v>-2090030.2927822173</v>
      </c>
      <c r="E176" s="33">
        <f>IF('multi-step tree'!E13="","",E132-'Naive Equity Val'!E64)</f>
      </c>
      <c r="F176" s="33">
        <f>IF('multi-step tree'!F13="","",F132-'Naive Equity Val'!F64)</f>
        <v>-1852102.410105385</v>
      </c>
      <c r="G176" s="33">
        <f>IF('multi-step tree'!G13="","",G132-'Naive Equity Val'!G64)</f>
      </c>
      <c r="H176" s="33">
        <f>IF('multi-step tree'!H13="","",H132-'Naive Equity Val'!H64)</f>
        <v>-1711181.8831394576</v>
      </c>
      <c r="I176" s="33">
        <f>IF('multi-step tree'!I13="","",I132-'Naive Equity Val'!I64)</f>
      </c>
      <c r="J176" s="33">
        <f>IF('multi-step tree'!J13="","",J132-'Naive Equity Val'!J64)</f>
        <v>-2695697.949903263</v>
      </c>
      <c r="K176" s="33">
        <f>IF('multi-step tree'!K13="","",K132-'Naive Equity Val'!K64)</f>
      </c>
    </row>
    <row r="177" spans="2:11" ht="12.75">
      <c r="B177" s="33">
        <f>IF('multi-step tree'!B14="","",B133-'Naive Equity Val'!B65)</f>
      </c>
      <c r="C177" s="33">
        <f>IF('multi-step tree'!C14="","",C133-'Naive Equity Val'!C65)</f>
        <v>-15507708.232113998</v>
      </c>
      <c r="D177" s="33">
        <f>IF('multi-step tree'!D14="","",D133-'Naive Equity Val'!D65)</f>
      </c>
      <c r="E177" s="33">
        <f>IF('multi-step tree'!E14="","",E133-'Naive Equity Val'!E65)</f>
        <v>-2757298.013353342</v>
      </c>
      <c r="F177" s="33">
        <f>IF('multi-step tree'!F14="","",F133-'Naive Equity Val'!F65)</f>
      </c>
      <c r="G177" s="33">
        <f>IF('multi-step tree'!G14="","",G133-'Naive Equity Val'!G65)</f>
        <v>-2404712.0653852336</v>
      </c>
      <c r="H177" s="33">
        <f>IF('multi-step tree'!H14="","",H133-'Naive Equity Val'!H65)</f>
      </c>
      <c r="I177" s="33">
        <f>IF('multi-step tree'!I14="","",I133-'Naive Equity Val'!I65)</f>
        <v>-1999361.4634993635</v>
      </c>
      <c r="J177" s="33">
        <f>IF('multi-step tree'!J14="","",J133-'Naive Equity Val'!J65)</f>
      </c>
      <c r="K177" s="33">
        <f>IF('multi-step tree'!K14="","",K133-'Naive Equity Val'!K65)</f>
        <v>-4808497.2671877295</v>
      </c>
    </row>
    <row r="178" spans="2:11" ht="12.75">
      <c r="B178" s="33">
        <f>IF('multi-step tree'!B15="","",B134-'Naive Equity Val'!B66)</f>
      </c>
      <c r="C178" s="33">
        <f>IF('multi-step tree'!C15="","",C134-'Naive Equity Val'!C66)</f>
      </c>
      <c r="D178" s="33">
        <f>IF('multi-step tree'!D15="","",D134-'Naive Equity Val'!D66)</f>
        <v>-3264443.1123054214</v>
      </c>
      <c r="E178" s="33">
        <f>IF('multi-step tree'!E15="","",E134-'Naive Equity Val'!E66)</f>
      </c>
      <c r="F178" s="33">
        <f>IF('multi-step tree'!F15="","",F134-'Naive Equity Val'!F66)</f>
        <v>-3627884.8224862535</v>
      </c>
      <c r="G178" s="33">
        <f>IF('multi-step tree'!G15="","",G134-'Naive Equity Val'!G66)</f>
      </c>
      <c r="H178" s="33">
        <f>IF('multi-step tree'!H15="","",H134-'Naive Equity Val'!H66)</f>
        <v>-3097143.054883551</v>
      </c>
      <c r="I178" s="33">
        <f>IF('multi-step tree'!I15="","",I134-'Naive Equity Val'!I66)</f>
      </c>
      <c r="J178" s="33">
        <f>IF('multi-step tree'!J15="","",J134-'Naive Equity Val'!J66)</f>
        <v>-1688109.0261746468</v>
      </c>
      <c r="K178" s="33">
        <f>IF('multi-step tree'!K15="","",K134-'Naive Equity Val'!K66)</f>
      </c>
    </row>
    <row r="179" spans="2:11" ht="12.75">
      <c r="B179" s="33">
        <f>IF('multi-step tree'!B16="","",B135-'Naive Equity Val'!B67)</f>
      </c>
      <c r="C179" s="33">
        <f>IF('multi-step tree'!C16="","",C135-'Naive Equity Val'!C67)</f>
      </c>
      <c r="D179" s="33">
        <f>IF('multi-step tree'!D16="","",D135-'Naive Equity Val'!D67)</f>
      </c>
      <c r="E179" s="33">
        <f>IF('multi-step tree'!E16="","",E135-'Naive Equity Val'!E67)</f>
        <v>-1745288.3783629239</v>
      </c>
      <c r="F179" s="33">
        <f>IF('multi-step tree'!F16="","",F135-'Naive Equity Val'!F67)</f>
      </c>
      <c r="G179" s="33">
        <f>IF('multi-step tree'!G16="","",G135-'Naive Equity Val'!G67)</f>
        <v>-1354200.1530238297</v>
      </c>
      <c r="H179" s="33">
        <f>IF('multi-step tree'!H16="","",H135-'Naive Equity Val'!H67)</f>
      </c>
      <c r="I179" s="33">
        <f>IF('multi-step tree'!I16="","",I135-'Naive Equity Val'!I67)</f>
        <v>-659405.965643506</v>
      </c>
      <c r="J179" s="33">
        <f>IF('multi-step tree'!J16="","",J135-'Naive Equity Val'!J67)</f>
      </c>
      <c r="K179" s="33">
        <f>IF('multi-step tree'!K16="","",K135-'Naive Equity Val'!K67)</f>
        <v>0</v>
      </c>
    </row>
    <row r="180" spans="2:11" ht="12.75">
      <c r="B180" s="33">
        <f>IF('multi-step tree'!B17="","",B136-'Naive Equity Val'!B68)</f>
      </c>
      <c r="C180" s="33">
        <f>IF('multi-step tree'!C17="","",C136-'Naive Equity Val'!C68)</f>
      </c>
      <c r="D180" s="33">
        <f>IF('multi-step tree'!D17="","",D136-'Naive Equity Val'!D68)</f>
      </c>
      <c r="E180" s="33">
        <f>IF('multi-step tree'!E17="","",E136-'Naive Equity Val'!E68)</f>
      </c>
      <c r="F180" s="33">
        <f>IF('multi-step tree'!F17="","",F136-'Naive Equity Val'!F68)</f>
        <v>-585380.3555876454</v>
      </c>
      <c r="G180" s="33">
        <f>IF('multi-step tree'!G17="","",G136-'Naive Equity Val'!G68)</f>
      </c>
      <c r="H180" s="33">
        <f>IF('multi-step tree'!H17="","",H136-'Naive Equity Val'!H68)</f>
        <v>-257575.91528999968</v>
      </c>
      <c r="I180" s="33">
        <f>IF('multi-step tree'!I17="","",I136-'Naive Equity Val'!I68)</f>
      </c>
      <c r="J180" s="33">
        <f>IF('multi-step tree'!J17="","",J136-'Naive Equity Val'!J68)</f>
        <v>0</v>
      </c>
      <c r="K180" s="33">
        <f>IF('multi-step tree'!K17="","",K136-'Naive Equity Val'!K68)</f>
      </c>
    </row>
    <row r="181" spans="2:11" ht="12.75">
      <c r="B181" s="33">
        <f>IF('multi-step tree'!B18="","",B137-'Naive Equity Val'!B69)</f>
      </c>
      <c r="C181" s="33">
        <f>IF('multi-step tree'!C18="","",C137-'Naive Equity Val'!C69)</f>
      </c>
      <c r="D181" s="33">
        <f>IF('multi-step tree'!D18="","",D137-'Naive Equity Val'!D69)</f>
      </c>
      <c r="E181" s="33">
        <f>IF('multi-step tree'!E18="","",E137-'Naive Equity Val'!E69)</f>
      </c>
      <c r="F181" s="33">
        <f>IF('multi-step tree'!F18="","",F137-'Naive Equity Val'!F69)</f>
      </c>
      <c r="G181" s="33">
        <f>IF('multi-step tree'!G18="","",G137-'Naive Equity Val'!G69)</f>
        <v>-100613.81848848687</v>
      </c>
      <c r="H181" s="33">
        <f>IF('multi-step tree'!H18="","",H137-'Naive Equity Val'!H69)</f>
      </c>
      <c r="I181" s="33">
        <f>IF('multi-step tree'!I18="","",I137-'Naive Equity Val'!I69)</f>
        <v>0</v>
      </c>
      <c r="J181" s="33">
        <f>IF('multi-step tree'!J18="","",J137-'Naive Equity Val'!J69)</f>
      </c>
      <c r="K181" s="33">
        <f>IF('multi-step tree'!K18="","",K137-'Naive Equity Val'!K69)</f>
        <v>0</v>
      </c>
    </row>
    <row r="182" spans="2:11" ht="12.75">
      <c r="B182" s="33">
        <f>IF('multi-step tree'!B19="","",B138-'Naive Equity Val'!B70)</f>
      </c>
      <c r="C182" s="33">
        <f>IF('multi-step tree'!C19="","",C138-'Naive Equity Val'!C70)</f>
      </c>
      <c r="D182" s="33">
        <f>IF('multi-step tree'!D19="","",D138-'Naive Equity Val'!D70)</f>
      </c>
      <c r="E182" s="33">
        <f>IF('multi-step tree'!E19="","",E138-'Naive Equity Val'!E70)</f>
      </c>
      <c r="F182" s="33">
        <f>IF('multi-step tree'!F19="","",F138-'Naive Equity Val'!F70)</f>
      </c>
      <c r="G182" s="33">
        <f>IF('multi-step tree'!G19="","",G138-'Naive Equity Val'!G70)</f>
      </c>
      <c r="H182" s="33">
        <f>IF('multi-step tree'!H19="","",H138-'Naive Equity Val'!H70)</f>
        <v>0</v>
      </c>
      <c r="I182" s="33">
        <f>IF('multi-step tree'!I19="","",I138-'Naive Equity Val'!I70)</f>
      </c>
      <c r="J182" s="33">
        <f>IF('multi-step tree'!J19="","",J138-'Naive Equity Val'!J70)</f>
        <v>0</v>
      </c>
      <c r="K182" s="33">
        <f>IF('multi-step tree'!K19="","",K138-'Naive Equity Val'!K70)</f>
      </c>
    </row>
    <row r="183" spans="2:11" ht="12.75">
      <c r="B183" s="33">
        <f>IF('multi-step tree'!B20="","",B139-'Naive Equity Val'!B71)</f>
      </c>
      <c r="C183" s="33">
        <f>IF('multi-step tree'!C20="","",C139-'Naive Equity Val'!C71)</f>
      </c>
      <c r="D183" s="33">
        <f>IF('multi-step tree'!D20="","",D139-'Naive Equity Val'!D71)</f>
      </c>
      <c r="E183" s="33">
        <f>IF('multi-step tree'!E20="","",E139-'Naive Equity Val'!E71)</f>
      </c>
      <c r="F183" s="33">
        <f>IF('multi-step tree'!F20="","",F139-'Naive Equity Val'!F71)</f>
      </c>
      <c r="G183" s="33">
        <f>IF('multi-step tree'!G20="","",G139-'Naive Equity Val'!G71)</f>
      </c>
      <c r="H183" s="33">
        <f>IF('multi-step tree'!H20="","",H139-'Naive Equity Val'!H71)</f>
      </c>
      <c r="I183" s="33">
        <f>IF('multi-step tree'!I20="","",I139-'Naive Equity Val'!I71)</f>
        <v>0</v>
      </c>
      <c r="J183" s="33">
        <f>IF('multi-step tree'!J20="","",J139-'Naive Equity Val'!J71)</f>
      </c>
      <c r="K183" s="33">
        <f>IF('multi-step tree'!K20="","",K139-'Naive Equity Val'!K71)</f>
        <v>0</v>
      </c>
    </row>
    <row r="184" spans="2:11" ht="12.75">
      <c r="B184" s="33">
        <f>IF('multi-step tree'!B21="","",B140-'Naive Equity Val'!B72)</f>
      </c>
      <c r="C184" s="33">
        <f>IF('multi-step tree'!C21="","",C140-'Naive Equity Val'!C72)</f>
      </c>
      <c r="D184" s="33">
        <f>IF('multi-step tree'!D21="","",D140-'Naive Equity Val'!D72)</f>
      </c>
      <c r="E184" s="33">
        <f>IF('multi-step tree'!E21="","",E140-'Naive Equity Val'!E72)</f>
      </c>
      <c r="F184" s="33">
        <f>IF('multi-step tree'!F21="","",F140-'Naive Equity Val'!F72)</f>
      </c>
      <c r="G184" s="33">
        <f>IF('multi-step tree'!G21="","",G140-'Naive Equity Val'!G72)</f>
      </c>
      <c r="H184" s="33">
        <f>IF('multi-step tree'!H21="","",H140-'Naive Equity Val'!H72)</f>
      </c>
      <c r="I184" s="33">
        <f>IF('multi-step tree'!I21="","",I140-'Naive Equity Val'!I72)</f>
      </c>
      <c r="J184" s="33">
        <f>IF('multi-step tree'!J21="","",J140-'Naive Equity Val'!J72)</f>
        <v>0</v>
      </c>
      <c r="K184" s="33">
        <f>IF('multi-step tree'!K21="","",K140-'Naive Equity Val'!K72)</f>
      </c>
    </row>
    <row r="185" spans="2:11" ht="12.75">
      <c r="B185" s="33">
        <f>IF('multi-step tree'!B22="","",B141-'Naive Equity Val'!B73)</f>
      </c>
      <c r="C185" s="33">
        <f>IF('multi-step tree'!C22="","",C141-'Naive Equity Val'!C73)</f>
      </c>
      <c r="D185" s="33">
        <f>IF('multi-step tree'!D22="","",D141-'Naive Equity Val'!D73)</f>
      </c>
      <c r="E185" s="33">
        <f>IF('multi-step tree'!E22="","",E141-'Naive Equity Val'!E73)</f>
      </c>
      <c r="F185" s="33">
        <f>IF('multi-step tree'!F22="","",F141-'Naive Equity Val'!F73)</f>
      </c>
      <c r="G185" s="33">
        <f>IF('multi-step tree'!G22="","",G141-'Naive Equity Val'!G73)</f>
      </c>
      <c r="H185" s="33">
        <f>IF('multi-step tree'!H22="","",H141-'Naive Equity Val'!H73)</f>
      </c>
      <c r="I185" s="33">
        <f>IF('multi-step tree'!I22="","",I141-'Naive Equity Val'!I73)</f>
      </c>
      <c r="J185" s="33">
        <f>IF('multi-step tree'!J22="","",J141-'Naive Equity Val'!J73)</f>
      </c>
      <c r="K185" s="33">
        <f>IF('multi-step tree'!K22="","",K141-'Naive Equity Val'!K73)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Elaina Cherry</cp:lastModifiedBy>
  <dcterms:created xsi:type="dcterms:W3CDTF">2006-02-09T16:10:21Z</dcterms:created>
  <dcterms:modified xsi:type="dcterms:W3CDTF">2009-07-07T17:51:06Z</dcterms:modified>
  <cp:category/>
  <cp:version/>
  <cp:contentType/>
  <cp:contentStatus/>
</cp:coreProperties>
</file>